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autoCompressPictures="0"/>
  <bookViews>
    <workbookView xWindow="0" yWindow="0" windowWidth="15600" windowHeight="6885"/>
  </bookViews>
  <sheets>
    <sheet name="A. Statements of Cash Flows" sheetId="1" r:id="rId1"/>
    <sheet name="B. Cash T-Accounts" sheetId="2" r:id="rId2"/>
    <sheet name="C. Cash Flow Analysis" sheetId="3" r:id="rId3"/>
  </sheets>
  <calcPr calcId="124519" concurrentCalc="0"/>
  <extLst xmlns:x15="http://schemas.microsoft.com/office/spreadsheetml/2010/11/main">
    <ext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I35" i="3"/>
  <c r="I60"/>
  <c r="I24"/>
  <c r="H71"/>
  <c r="I67"/>
  <c r="J37" i="2"/>
  <c r="J36"/>
  <c r="H38"/>
  <c r="J19"/>
  <c r="J18"/>
  <c r="K80" i="1"/>
  <c r="J82"/>
  <c r="K49"/>
  <c r="K48"/>
  <c r="J50"/>
  <c r="K18"/>
  <c r="K19"/>
  <c r="J20"/>
  <c r="D68" i="3" l="1"/>
  <c r="D70"/>
  <c r="D65"/>
  <c r="D59"/>
  <c r="D36"/>
  <c r="D30"/>
  <c r="D24"/>
  <c r="D72"/>
  <c r="D74"/>
  <c r="D38"/>
  <c r="D40"/>
  <c r="H20" i="2"/>
</calcChain>
</file>

<file path=xl/sharedStrings.xml><?xml version="1.0" encoding="utf-8"?>
<sst xmlns="http://schemas.openxmlformats.org/spreadsheetml/2006/main" count="238" uniqueCount="180">
  <si>
    <r>
      <t xml:space="preserve">Barnaby's Circus, Ltd., </t>
    </r>
    <r>
      <rPr>
        <b/>
        <i/>
        <sz val="11"/>
        <color theme="1"/>
        <rFont val="Calibri"/>
        <family val="2"/>
        <scheme val="minor"/>
      </rPr>
      <t>received</t>
    </r>
    <r>
      <rPr>
        <sz val="11"/>
        <color theme="1"/>
        <rFont val="Calibri"/>
        <family val="2"/>
        <scheme val="minor"/>
      </rPr>
      <t xml:space="preserve"> cash for the following items during the year ending December 31, 2015:</t>
    </r>
  </si>
  <si>
    <t>Dividends paid to stockholders</t>
  </si>
  <si>
    <t>Purchased inventory from suppliers</t>
  </si>
  <si>
    <t>Purchased a new building</t>
  </si>
  <si>
    <t>Paid employee salaries</t>
  </si>
  <si>
    <t>Paid taxes to the IRS</t>
  </si>
  <si>
    <t>Purchased insurance policies to cover the circus</t>
  </si>
  <si>
    <t>Paid a principle payment on a long-term note they owe</t>
  </si>
  <si>
    <t>Received cash from customers</t>
  </si>
  <si>
    <t>Received interest from an investment</t>
  </si>
  <si>
    <t>Solution to Scenario 1:</t>
  </si>
  <si>
    <t>Statement of Cash Flows</t>
  </si>
  <si>
    <t>For the year ending December 31, 2015</t>
  </si>
  <si>
    <t>Cash Flows from Operating Activities:</t>
  </si>
  <si>
    <t>Cash received from customers</t>
  </si>
  <si>
    <t>Cash paid to suppliers</t>
  </si>
  <si>
    <t>Cash paid for taxes</t>
  </si>
  <si>
    <t>Cash Flows from Investing Activities:</t>
  </si>
  <si>
    <t>Cash Flows from Financing Activities:</t>
  </si>
  <si>
    <t>Issued shares of common stock to their new shareholders</t>
  </si>
  <si>
    <r>
      <t xml:space="preserve">Barnaby's Circus, Ltd., had a Cash Balance of $350,000 at year end, December 31, 2014. Barnaby's </t>
    </r>
    <r>
      <rPr>
        <b/>
        <i/>
        <sz val="11"/>
        <color theme="1"/>
        <rFont val="Calibri"/>
        <family val="2"/>
        <scheme val="minor"/>
      </rPr>
      <t>paid</t>
    </r>
    <r>
      <rPr>
        <sz val="11"/>
        <color theme="1"/>
        <rFont val="Calibri"/>
        <family val="2"/>
        <scheme val="minor"/>
      </rPr>
      <t xml:space="preserve"> cash for the following items during the year ending December 31, 2015:</t>
    </r>
  </si>
  <si>
    <t>Paid dividends to shareholders</t>
  </si>
  <si>
    <t xml:space="preserve"> </t>
  </si>
  <si>
    <r>
      <t xml:space="preserve">Cletus' BBQ, Inc., started the year with a cash balance of 452,000 on January 1, 2015. Cletus' </t>
    </r>
    <r>
      <rPr>
        <b/>
        <i/>
        <sz val="11"/>
        <color theme="1"/>
        <rFont val="Calibri"/>
        <family val="2"/>
        <scheme val="minor"/>
      </rPr>
      <t>paid</t>
    </r>
    <r>
      <rPr>
        <sz val="11"/>
        <color theme="1"/>
        <rFont val="Calibri"/>
        <family val="2"/>
        <scheme val="minor"/>
      </rPr>
      <t xml:space="preserve"> cash for the following items during the year ending December 31, 2015:</t>
    </r>
  </si>
  <si>
    <r>
      <t xml:space="preserve">Cletus' BBQ, Inc., </t>
    </r>
    <r>
      <rPr>
        <b/>
        <i/>
        <sz val="11"/>
        <color theme="1"/>
        <rFont val="Calibri"/>
        <family val="2"/>
        <scheme val="minor"/>
      </rPr>
      <t>received</t>
    </r>
    <r>
      <rPr>
        <b/>
        <sz val="11"/>
        <color theme="1"/>
        <rFont val="Calibri"/>
        <family val="2"/>
        <scheme val="minor"/>
      </rPr>
      <t xml:space="preserve"> </t>
    </r>
    <r>
      <rPr>
        <sz val="11"/>
        <color theme="1"/>
        <rFont val="Calibri"/>
        <family val="2"/>
        <scheme val="minor"/>
      </rPr>
      <t>cash for the following items during the year ending December 31, 2015:</t>
    </r>
  </si>
  <si>
    <t>Paid supplier for brisket, pulled pork, and chicken</t>
  </si>
  <si>
    <t>Sold an old BBQ smoker they replaced with a bigger one last year</t>
  </si>
  <si>
    <t>Paid employees wages</t>
  </si>
  <si>
    <t>Purchased a new delivery truck</t>
  </si>
  <si>
    <t>Paid selling and administrative expenses</t>
  </si>
  <si>
    <t>Received rent revenue from a tenant in their building</t>
  </si>
  <si>
    <t>Issued shares of stock to new shareholders</t>
  </si>
  <si>
    <t>Solution to Scenario 2:</t>
  </si>
  <si>
    <t>Cash paid for selling and administrative expenses</t>
  </si>
  <si>
    <t>Solution to Scenario 3:</t>
  </si>
  <si>
    <r>
      <t xml:space="preserve">Quackpot Gardens Corp. ended the year with a cash balance of 452,000 on December 31, 2015. Quackpot </t>
    </r>
    <r>
      <rPr>
        <b/>
        <i/>
        <sz val="11"/>
        <color theme="1"/>
        <rFont val="Calibri"/>
        <family val="2"/>
        <scheme val="minor"/>
      </rPr>
      <t>paid</t>
    </r>
    <r>
      <rPr>
        <sz val="11"/>
        <color theme="1"/>
        <rFont val="Calibri"/>
        <family val="2"/>
        <scheme val="minor"/>
      </rPr>
      <t xml:space="preserve"> cash for the following items during the year ending December 31, 2015:</t>
    </r>
  </si>
  <si>
    <r>
      <t xml:space="preserve">Quackpot Gardens Corp. </t>
    </r>
    <r>
      <rPr>
        <b/>
        <i/>
        <sz val="11"/>
        <color theme="1"/>
        <rFont val="Calibri"/>
        <family val="2"/>
        <scheme val="minor"/>
      </rPr>
      <t>received</t>
    </r>
    <r>
      <rPr>
        <b/>
        <sz val="11"/>
        <color theme="1"/>
        <rFont val="Calibri"/>
        <family val="2"/>
        <scheme val="minor"/>
      </rPr>
      <t xml:space="preserve"> </t>
    </r>
    <r>
      <rPr>
        <sz val="11"/>
        <color theme="1"/>
        <rFont val="Calibri"/>
        <family val="2"/>
        <scheme val="minor"/>
      </rPr>
      <t>cash for the following items during the year ending December 31, 2015:</t>
    </r>
  </si>
  <si>
    <t>Purchased a new huge greenhouse</t>
  </si>
  <si>
    <t>Paid interest on the long-term note</t>
  </si>
  <si>
    <t>Paid all utility bills owed</t>
  </si>
  <si>
    <t>Sold an old delivery van</t>
  </si>
  <si>
    <t>Received cash from a lawsuit settlement</t>
  </si>
  <si>
    <t>Paid supplier for gardening inventory</t>
  </si>
  <si>
    <t>Cash paid for interest</t>
  </si>
  <si>
    <t>Cash</t>
  </si>
  <si>
    <t>Received cash from investors</t>
  </si>
  <si>
    <t xml:space="preserve">Paid cash for hot dog cart </t>
  </si>
  <si>
    <t>Paid cash for hot dog, buns, and condiment inventory</t>
  </si>
  <si>
    <t>Paid cash for cart license</t>
  </si>
  <si>
    <t>Paid cash for insurance</t>
  </si>
  <si>
    <t>Paid cash to accountant</t>
  </si>
  <si>
    <t>Paid cash for taxes</t>
  </si>
  <si>
    <t>Received rent from other hamburger wagon franchisees</t>
  </si>
  <si>
    <t>Got a new loan from the bank</t>
  </si>
  <si>
    <t>Paid employee wages</t>
  </si>
  <si>
    <t>Paid for liability insurance policy</t>
  </si>
  <si>
    <t>Paid all other expenses</t>
  </si>
  <si>
    <t>Made principal payment on long-term note</t>
  </si>
  <si>
    <t>Solution for Scenario 1:</t>
  </si>
  <si>
    <t>A Statement of Cash Flows is presented below for Heavy Metal Corporation. Calculate the Cash Coverage of Growth Ratio and the Free Cash Flows for this company.</t>
  </si>
  <si>
    <t>Heavy Metal Company</t>
  </si>
  <si>
    <t>Proceeds from sale of long-term investment</t>
  </si>
  <si>
    <t>Proceeds from new note payable</t>
  </si>
  <si>
    <t>Payment of principal on bond payable</t>
  </si>
  <si>
    <t>Purchase of heavy metal delivery truck</t>
  </si>
  <si>
    <t>Purchase of new heavy metal storage warehouse</t>
  </si>
  <si>
    <t>Net Cash Flows Used for Investing Activities</t>
  </si>
  <si>
    <t>Proceeds from issue of common stock shares</t>
  </si>
  <si>
    <t>Net Cash Flows Provided by Financing Activities</t>
  </si>
  <si>
    <t>Net Cash Provided during year</t>
  </si>
  <si>
    <t>Beginning Cash at January 1, 2015</t>
  </si>
  <si>
    <t>Ending Cash at December 31, 2015</t>
  </si>
  <si>
    <t>Solution for Scenario 2:</t>
  </si>
  <si>
    <t>A Statement of Cash Flows is presented below for Good Grub Grocery. Calculate the Cash Coverage of Growth Ratio and the Free Cash Flows for this company.</t>
  </si>
  <si>
    <t>Good Grub Grocery</t>
  </si>
  <si>
    <t>Proceeds from sale of delivery truck</t>
  </si>
  <si>
    <t>Purchase of refrigerated display cases</t>
  </si>
  <si>
    <t>Purchase of new forklifts</t>
  </si>
  <si>
    <t>Payment of principal on note payable</t>
  </si>
  <si>
    <t>Hannah's Hot Dogs, Ltd., engaged in the following cash transactions when she started up the business this year. Record each transaction in the Cash T-Account Provided in Columns H and I of this worksheet. Be sure to label each item in the T-Account with its corresponding number. The T-Account is drawn for you in this first scenario.</t>
  </si>
  <si>
    <t>Harry's Hamburgers, Inc., engaged in the following cash transactions during the year. Harry had a cash balance of $45,000 at the beginning of the year. Record each transaction in a Cash T-Account in Columns H and I of this worksheet. Be sure to label each item in the T-Account with its corresponding number or label. Don't forget your beginning balance!</t>
  </si>
  <si>
    <t>Cash Coverage of Growth Ratio Definition:</t>
  </si>
  <si>
    <t>Free Cash Flows Calculation Formula:</t>
  </si>
  <si>
    <t>Module 1 Excel Workbook Assignment</t>
  </si>
  <si>
    <t>Scenario 1 (10 points):</t>
  </si>
  <si>
    <t>Scenario 2 (10 points):</t>
  </si>
  <si>
    <t xml:space="preserve">B. Two company scenarios are listed below. Based on the information provided in each scenario, prepare the corresponding Cash T-Account in the columns to the right of each scenario. Your T-Account should be in good form and utilize cell referencing and formulas where applicable. </t>
  </si>
  <si>
    <t xml:space="preserve">C. Two company scenarios are listed below. Based on the information provided in each scenario, calculate the corresponding (a) Cash Coverage of Growth Ratio and the (b) Free Cash Flows in the columns to the right of each scenario. Your Ratios and Calculations should include the written definition, be labeled clearly, be presented in good form, and utilize cell referencing and formulas where applicable. </t>
  </si>
  <si>
    <t>Scenario 1 (9 points):</t>
  </si>
  <si>
    <t>Scenario 2 (9 points):</t>
  </si>
  <si>
    <t>A. Three company scenarios are listed below. Based on the information provided in each scenario, prepare the corresponding Statement of Cash Flows in the columns to the right of each scenario. Your Statement of Cash Flows should be in good form and utilize cell referencing and formulas where applicable. You must link your spreadsheet cells to get full credit.</t>
  </si>
  <si>
    <t>Check Figure for Scenario 1: Ending Cash is $320,000.</t>
  </si>
  <si>
    <t>Check Figure for Scenario 2: Cash Provided from Operating Activities is $31,400.</t>
  </si>
  <si>
    <t>Check Figure for Scenario 3: Cash Used for Investing Activities is ($224,400). Note that this is not a start-up company so you need to solve for Beginning Cash. It is not zero.</t>
  </si>
  <si>
    <t>Check Figure for Scenario 1: Ending Cash is $24,150.</t>
  </si>
  <si>
    <t>Check Figure for Scenario 2: Ending Cash is $77,400.</t>
  </si>
  <si>
    <t>Check Figure for Scenario 1: Cash Coverage of Growth = 1.16. Note that cash paid for Property is inserted as a positive number to provide a positive ratio.</t>
  </si>
  <si>
    <t>No Check Figures provided for Scenario 2.</t>
  </si>
  <si>
    <t>Net Cash Flows Provided by Operating Activities</t>
  </si>
  <si>
    <t>Net Cash Flows Used For Financing Activities</t>
  </si>
  <si>
    <t>Scenario 3 (10 points):</t>
  </si>
  <si>
    <t>MFE 6100</t>
  </si>
  <si>
    <t>Statement of Cash Flow</t>
  </si>
  <si>
    <t>For year ended 31st December 2015</t>
  </si>
  <si>
    <t>Balance B/d</t>
  </si>
  <si>
    <t>Cr.</t>
  </si>
  <si>
    <t>Dr.</t>
  </si>
  <si>
    <t>Divided Paid to Stockholders</t>
  </si>
  <si>
    <t xml:space="preserve">Purchased Inventory </t>
  </si>
  <si>
    <t xml:space="preserve">Purchased new Building </t>
  </si>
  <si>
    <t xml:space="preserve">Paid Salaries </t>
  </si>
  <si>
    <t>Paid Taxes and IRS</t>
  </si>
  <si>
    <t>Purchased Insurance Policy</t>
  </si>
  <si>
    <t xml:space="preserve">Cash Received from Customers </t>
  </si>
  <si>
    <t xml:space="preserve">Issued Shares </t>
  </si>
  <si>
    <t xml:space="preserve">Received Interest </t>
  </si>
  <si>
    <t>Balance Carried forward at 31st December 2015</t>
  </si>
  <si>
    <t>Statement of Cashflow</t>
  </si>
  <si>
    <t>December 31st 2015</t>
  </si>
  <si>
    <t xml:space="preserve">Particular </t>
  </si>
  <si>
    <t xml:space="preserve">Balance B/d </t>
  </si>
  <si>
    <t>Supplie for brisket and chicken</t>
  </si>
  <si>
    <t>Principle Payment for long term note</t>
  </si>
  <si>
    <t xml:space="preserve">Paid employees wages </t>
  </si>
  <si>
    <t>Purchase a new truck deliver</t>
  </si>
  <si>
    <t>Paid selling and administrative Expenses</t>
  </si>
  <si>
    <t xml:space="preserve">Sold BBQ Smoker </t>
  </si>
  <si>
    <t>Receive Cash from customers</t>
  </si>
  <si>
    <t>Rent Revenue</t>
  </si>
  <si>
    <t>Issued Shares of stock</t>
  </si>
  <si>
    <t>Balance  carried forward</t>
  </si>
  <si>
    <t xml:space="preserve">Balance b/d </t>
  </si>
  <si>
    <t>Gardening inventory</t>
  </si>
  <si>
    <t>Principle payment for long term note</t>
  </si>
  <si>
    <t xml:space="preserve">Employees Wages </t>
  </si>
  <si>
    <t>Purchase New huge Greenhouse</t>
  </si>
  <si>
    <t>Paid utility owed</t>
  </si>
  <si>
    <t xml:space="preserve">Paid divideds to shareholders </t>
  </si>
  <si>
    <t xml:space="preserve">Paid Interest </t>
  </si>
  <si>
    <t>Sold Delivery van</t>
  </si>
  <si>
    <t xml:space="preserve">Receive Cash from Customer </t>
  </si>
  <si>
    <t xml:space="preserve">Receive cash from lawsuit </t>
  </si>
  <si>
    <t>Dr</t>
  </si>
  <si>
    <t>CR</t>
  </si>
  <si>
    <t xml:space="preserve">Investors </t>
  </si>
  <si>
    <t>Hot dog</t>
  </si>
  <si>
    <t xml:space="preserve">Hot dog burst and condiment </t>
  </si>
  <si>
    <t xml:space="preserve">Cart Licence </t>
  </si>
  <si>
    <t xml:space="preserve">Customers </t>
  </si>
  <si>
    <t xml:space="preserve">Insurance </t>
  </si>
  <si>
    <t xml:space="preserve">Paid Accountant </t>
  </si>
  <si>
    <t xml:space="preserve">Taxes </t>
  </si>
  <si>
    <t>Balance b/d</t>
  </si>
  <si>
    <t>Subtotal</t>
  </si>
  <si>
    <t>Balance c/f</t>
  </si>
  <si>
    <t>DR</t>
  </si>
  <si>
    <t>Loan  Payment</t>
  </si>
  <si>
    <t>Received Rent</t>
  </si>
  <si>
    <t xml:space="preserve">loan received </t>
  </si>
  <si>
    <t xml:space="preserve">employee wages </t>
  </si>
  <si>
    <t xml:space="preserve">Liability Insurance </t>
  </si>
  <si>
    <t xml:space="preserve">Other Expenses </t>
  </si>
  <si>
    <t>EBIT - Taxes + Depreciation &amp; Amortization - Capex – Change in Working Capital</t>
  </si>
  <si>
    <t>:</t>
  </si>
  <si>
    <t>Change in working capital</t>
  </si>
  <si>
    <t>EBIT</t>
  </si>
  <si>
    <t xml:space="preserve">: </t>
  </si>
  <si>
    <t xml:space="preserve">Depreciation </t>
  </si>
  <si>
    <t>Capex</t>
  </si>
  <si>
    <t>Change in Working capital</t>
  </si>
  <si>
    <t xml:space="preserve">It is tha amount of cash avaialble to pay for expenses of borrows </t>
  </si>
  <si>
    <t>EDIT</t>
  </si>
  <si>
    <t>Taxes</t>
  </si>
  <si>
    <t>Depreciation</t>
  </si>
  <si>
    <t>-</t>
  </si>
  <si>
    <t>Ratio</t>
  </si>
  <si>
    <t xml:space="preserve">Operating cash flow </t>
  </si>
  <si>
    <t>Total debts</t>
  </si>
  <si>
    <t>426577/291000</t>
  </si>
  <si>
    <t>74345/-21925</t>
  </si>
</sst>
</file>

<file path=xl/styles.xml><?xml version="1.0" encoding="utf-8"?>
<styleSheet xmlns="http://schemas.openxmlformats.org/spreadsheetml/2006/main">
  <numFmts count="6">
    <numFmt numFmtId="6" formatCode="&quot;$&quot;#,##0_);[Red]\(&quot;$&quot;#,##0\)"/>
    <numFmt numFmtId="8" formatCode="&quot;$&quot;#,##0.00_);[Red]\(&quot;$&quot;#,##0.00\)"/>
    <numFmt numFmtId="44" formatCode="_(&quot;$&quot;* #,##0.00_);_(&quot;$&quot;* \(#,##0.00\);_(&quot;$&quot;* &quot;-&quot;??_);_(@_)"/>
    <numFmt numFmtId="43" formatCode="_(* #,##0.00_);_(* \(#,##0.00\);_(* &quot;-&quot;??_);_(@_)"/>
    <numFmt numFmtId="164" formatCode="_(&quot;$&quot;* #,##0_);_(&quot;$&quot;* \(#,##0\);_(&quot;$&quot;* &quot;-&quot;??_);_(@_)"/>
    <numFmt numFmtId="165" formatCode="_(* #,##0_);_(* \(#,##0\);_(* &quot;-&quot;??_);_(@_)"/>
  </numFmts>
  <fonts count="12">
    <font>
      <sz val="11"/>
      <color theme="1"/>
      <name val="Calibri"/>
      <family val="2"/>
      <scheme val="minor"/>
    </font>
    <font>
      <sz val="11"/>
      <color theme="1"/>
      <name val="Calibri"/>
      <family val="2"/>
      <scheme val="minor"/>
    </font>
    <font>
      <b/>
      <sz val="11"/>
      <color theme="1"/>
      <name val="Calibri"/>
      <family val="2"/>
      <scheme val="minor"/>
    </font>
    <font>
      <b/>
      <i/>
      <sz val="11"/>
      <color theme="1"/>
      <name val="Calibri"/>
      <family val="2"/>
      <scheme val="minor"/>
    </font>
    <font>
      <b/>
      <u/>
      <sz val="11"/>
      <color theme="1"/>
      <name val="Calibri"/>
      <family val="2"/>
      <scheme val="minor"/>
    </font>
    <font>
      <b/>
      <sz val="14"/>
      <color theme="1"/>
      <name val="Calibri"/>
      <family val="2"/>
      <scheme val="minor"/>
    </font>
    <font>
      <sz val="11"/>
      <color theme="1"/>
      <name val="Calibri"/>
      <family val="2"/>
    </font>
    <font>
      <b/>
      <u val="doubleAccounting"/>
      <sz val="11"/>
      <color theme="1"/>
      <name val="Calibri"/>
      <family val="2"/>
      <scheme val="minor"/>
    </font>
    <font>
      <b/>
      <u val="double"/>
      <sz val="11"/>
      <color theme="1"/>
      <name val="Calibri"/>
      <family val="2"/>
      <scheme val="minor"/>
    </font>
    <font>
      <sz val="12"/>
      <color rgb="FF222222"/>
      <name val="Arial"/>
      <family val="2"/>
    </font>
    <font>
      <u val="double"/>
      <sz val="11"/>
      <color theme="1"/>
      <name val="Calibri"/>
      <family val="2"/>
      <scheme val="minor"/>
    </font>
    <font>
      <u val="doubleAccounting"/>
      <sz val="11"/>
      <color theme="1"/>
      <name val="Calibri"/>
      <family val="2"/>
      <scheme val="minor"/>
    </font>
  </fonts>
  <fills count="2">
    <fill>
      <patternFill patternType="none"/>
    </fill>
    <fill>
      <patternFill patternType="gray125"/>
    </fill>
  </fills>
  <borders count="9">
    <border>
      <left/>
      <right/>
      <top/>
      <bottom/>
      <diagonal/>
    </border>
    <border>
      <left/>
      <right/>
      <top/>
      <bottom style="thin">
        <color auto="1"/>
      </bottom>
      <diagonal/>
    </border>
    <border>
      <left/>
      <right/>
      <top style="thin">
        <color auto="1"/>
      </top>
      <bottom style="thin">
        <color auto="1"/>
      </bottom>
      <diagonal/>
    </border>
    <border>
      <left/>
      <right/>
      <top/>
      <bottom style="double">
        <color auto="1"/>
      </bottom>
      <diagonal/>
    </border>
    <border>
      <left/>
      <right/>
      <top style="thin">
        <color auto="1"/>
      </top>
      <bottom style="double">
        <color auto="1"/>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
      <left/>
      <right style="thin">
        <color auto="1"/>
      </right>
      <top/>
      <bottom style="thin">
        <color auto="1"/>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65">
    <xf numFmtId="0" fontId="0" fillId="0" borderId="0" xfId="0"/>
    <xf numFmtId="0" fontId="0" fillId="0" borderId="0" xfId="0" applyAlignment="1">
      <alignment wrapText="1"/>
    </xf>
    <xf numFmtId="164" fontId="0" fillId="0" borderId="0" xfId="2" applyNumberFormat="1" applyFont="1"/>
    <xf numFmtId="165" fontId="0" fillId="0" borderId="0" xfId="1" applyNumberFormat="1" applyFont="1"/>
    <xf numFmtId="165" fontId="0" fillId="0" borderId="1" xfId="1" applyNumberFormat="1" applyFont="1" applyBorder="1"/>
    <xf numFmtId="165" fontId="0" fillId="0" borderId="2" xfId="1" applyNumberFormat="1" applyFont="1" applyBorder="1"/>
    <xf numFmtId="164" fontId="0" fillId="0" borderId="3" xfId="2" applyNumberFormat="1" applyFont="1" applyBorder="1"/>
    <xf numFmtId="0" fontId="0" fillId="0" borderId="0" xfId="0" applyFill="1" applyAlignment="1">
      <alignment wrapText="1"/>
    </xf>
    <xf numFmtId="0" fontId="2" fillId="0" borderId="0" xfId="0" applyFont="1"/>
    <xf numFmtId="0" fontId="4" fillId="0" borderId="0" xfId="0" applyFont="1"/>
    <xf numFmtId="165" fontId="0" fillId="0" borderId="0" xfId="0" applyNumberFormat="1"/>
    <xf numFmtId="0" fontId="5" fillId="0" borderId="0" xfId="0" applyFont="1" applyBorder="1" applyAlignment="1"/>
    <xf numFmtId="165" fontId="0" fillId="0" borderId="6" xfId="1" applyNumberFormat="1" applyFont="1" applyBorder="1"/>
    <xf numFmtId="165" fontId="0" fillId="0" borderId="7" xfId="1" applyNumberFormat="1" applyFont="1" applyBorder="1"/>
    <xf numFmtId="0" fontId="2" fillId="0" borderId="0" xfId="0" applyFont="1" applyAlignment="1">
      <alignment horizontal="right"/>
    </xf>
    <xf numFmtId="165" fontId="0" fillId="0" borderId="5" xfId="1" applyNumberFormat="1" applyFont="1" applyBorder="1"/>
    <xf numFmtId="164" fontId="0" fillId="0" borderId="6" xfId="2" applyNumberFormat="1" applyFont="1" applyBorder="1"/>
    <xf numFmtId="0" fontId="6" fillId="0" borderId="0" xfId="0" applyFont="1" applyAlignment="1">
      <alignment horizontal="center" vertical="center"/>
    </xf>
    <xf numFmtId="164" fontId="0" fillId="0" borderId="4" xfId="2" applyNumberFormat="1" applyFont="1" applyBorder="1"/>
    <xf numFmtId="0" fontId="0" fillId="0" borderId="0" xfId="0" applyAlignment="1">
      <alignment horizontal="left" vertical="center" wrapText="1"/>
    </xf>
    <xf numFmtId="0" fontId="0" fillId="0" borderId="0" xfId="0" applyBorder="1" applyAlignment="1">
      <alignment horizontal="center"/>
    </xf>
    <xf numFmtId="0" fontId="0" fillId="0" borderId="0" xfId="0" applyBorder="1"/>
    <xf numFmtId="164" fontId="0" fillId="0" borderId="0" xfId="2" applyNumberFormat="1" applyFont="1" applyBorder="1"/>
    <xf numFmtId="165" fontId="0" fillId="0" borderId="0" xfId="1" applyNumberFormat="1" applyFont="1" applyBorder="1"/>
    <xf numFmtId="3" fontId="0" fillId="0" borderId="0" xfId="0" applyNumberFormat="1" applyBorder="1"/>
    <xf numFmtId="0" fontId="0" fillId="0" borderId="0" xfId="0" applyBorder="1" applyAlignment="1"/>
    <xf numFmtId="0" fontId="0" fillId="0" borderId="0" xfId="0" applyFill="1" applyBorder="1" applyAlignment="1">
      <alignment wrapText="1"/>
    </xf>
    <xf numFmtId="0" fontId="0" fillId="0" borderId="0" xfId="0" applyFill="1" applyBorder="1" applyAlignment="1"/>
    <xf numFmtId="0" fontId="0" fillId="0" borderId="0" xfId="0" applyFill="1" applyBorder="1"/>
    <xf numFmtId="3" fontId="0" fillId="0" borderId="0" xfId="0" applyNumberFormat="1" applyFill="1" applyBorder="1"/>
    <xf numFmtId="165" fontId="0" fillId="0" borderId="8" xfId="1" applyNumberFormat="1" applyFont="1" applyBorder="1"/>
    <xf numFmtId="0" fontId="2" fillId="0" borderId="0" xfId="0" applyFont="1" applyBorder="1" applyAlignment="1">
      <alignment horizontal="right"/>
    </xf>
    <xf numFmtId="0" fontId="2" fillId="0" borderId="0" xfId="0" applyFont="1" applyBorder="1"/>
    <xf numFmtId="0" fontId="2" fillId="0" borderId="0" xfId="0" applyFont="1" applyAlignment="1">
      <alignment horizontal="left" wrapText="1"/>
    </xf>
    <xf numFmtId="0" fontId="2" fillId="0" borderId="0" xfId="0" applyFont="1" applyAlignment="1">
      <alignment horizontal="center"/>
    </xf>
    <xf numFmtId="0" fontId="0" fillId="0" borderId="0" xfId="0" applyAlignment="1">
      <alignment horizontal="left" wrapText="1"/>
    </xf>
    <xf numFmtId="0" fontId="5" fillId="0" borderId="1" xfId="0" applyFont="1" applyBorder="1" applyAlignment="1">
      <alignment horizontal="center"/>
    </xf>
    <xf numFmtId="0" fontId="0" fillId="0" borderId="0" xfId="0" applyAlignment="1">
      <alignment horizontal="left" vertical="center" wrapText="1"/>
    </xf>
    <xf numFmtId="0" fontId="0" fillId="0" borderId="0" xfId="0" applyAlignment="1">
      <alignment horizontal="center"/>
    </xf>
    <xf numFmtId="0" fontId="0" fillId="0" borderId="0" xfId="0" applyAlignment="1">
      <alignment horizontal="center" vertical="center"/>
    </xf>
    <xf numFmtId="0" fontId="2" fillId="0" borderId="0" xfId="0" applyFont="1" applyBorder="1" applyAlignment="1">
      <alignment horizontal="center"/>
    </xf>
    <xf numFmtId="6" fontId="0" fillId="0" borderId="0" xfId="0" applyNumberFormat="1" applyBorder="1"/>
    <xf numFmtId="6" fontId="0" fillId="0" borderId="0" xfId="0" applyNumberFormat="1" applyFill="1" applyBorder="1"/>
    <xf numFmtId="0" fontId="2" fillId="0" borderId="0" xfId="0" applyFont="1" applyFill="1" applyBorder="1"/>
    <xf numFmtId="6" fontId="2" fillId="0" borderId="0" xfId="0" applyNumberFormat="1" applyFont="1" applyBorder="1"/>
    <xf numFmtId="0" fontId="2" fillId="0" borderId="0" xfId="0" applyFont="1" applyBorder="1" applyAlignment="1"/>
    <xf numFmtId="6" fontId="2" fillId="0" borderId="0" xfId="0" applyNumberFormat="1" applyFont="1" applyFill="1" applyBorder="1"/>
    <xf numFmtId="0" fontId="0" fillId="0" borderId="0" xfId="0" applyFont="1"/>
    <xf numFmtId="6" fontId="0" fillId="0" borderId="0" xfId="0" applyNumberFormat="1"/>
    <xf numFmtId="6" fontId="2" fillId="0" borderId="0" xfId="0" applyNumberFormat="1" applyFont="1"/>
    <xf numFmtId="6" fontId="0" fillId="0" borderId="0" xfId="0" applyNumberFormat="1" applyFont="1"/>
    <xf numFmtId="164" fontId="0" fillId="0" borderId="0" xfId="0" applyNumberFormat="1"/>
    <xf numFmtId="164" fontId="2" fillId="0" borderId="0" xfId="0" applyNumberFormat="1" applyFont="1"/>
    <xf numFmtId="164" fontId="7" fillId="0" borderId="0" xfId="0" applyNumberFormat="1" applyFont="1"/>
    <xf numFmtId="6" fontId="8" fillId="0" borderId="0" xfId="0" applyNumberFormat="1" applyFont="1"/>
    <xf numFmtId="0" fontId="0" fillId="0" borderId="0" xfId="0" applyFont="1" applyBorder="1"/>
    <xf numFmtId="0" fontId="0" fillId="0" borderId="0" xfId="0" applyFont="1" applyBorder="1" applyAlignment="1">
      <alignment horizontal="left"/>
    </xf>
    <xf numFmtId="6" fontId="0" fillId="0" borderId="0" xfId="0" applyNumberFormat="1" applyFont="1" applyBorder="1"/>
    <xf numFmtId="0" fontId="9" fillId="0" borderId="0" xfId="0" applyFont="1"/>
    <xf numFmtId="44" fontId="0" fillId="0" borderId="0" xfId="2" applyFont="1"/>
    <xf numFmtId="44" fontId="0" fillId="0" borderId="2" xfId="2" applyFont="1" applyBorder="1"/>
    <xf numFmtId="44" fontId="8" fillId="0" borderId="0" xfId="2" applyFont="1"/>
    <xf numFmtId="43" fontId="11" fillId="0" borderId="0" xfId="1" applyFont="1"/>
    <xf numFmtId="0" fontId="10" fillId="0" borderId="0" xfId="0" applyFont="1"/>
    <xf numFmtId="8" fontId="0" fillId="0" borderId="0" xfId="0" applyNumberFormat="1"/>
  </cellXfs>
  <cellStyles count="3">
    <cellStyle name="Comma" xfId="1" builtinId="3"/>
    <cellStyle name="Currency"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M95"/>
  <sheetViews>
    <sheetView tabSelected="1" topLeftCell="A37" zoomScale="85" zoomScaleNormal="85" workbookViewId="0">
      <selection activeCell="J87" sqref="J87"/>
    </sheetView>
  </sheetViews>
  <sheetFormatPr defaultColWidth="8.85546875" defaultRowHeight="15"/>
  <cols>
    <col min="1" max="1" width="3.42578125" customWidth="1"/>
    <col min="2" max="2" width="62.85546875" bestFit="1" customWidth="1"/>
    <col min="3" max="3" width="10.85546875" customWidth="1"/>
    <col min="4" max="4" width="5.28515625" customWidth="1"/>
    <col min="5" max="5" width="4.140625" customWidth="1"/>
    <col min="7" max="7" width="2.7109375" customWidth="1"/>
    <col min="8" max="8" width="3.140625" customWidth="1"/>
    <col min="9" max="9" width="43.42578125" bestFit="1" customWidth="1"/>
    <col min="10" max="11" width="10.85546875" bestFit="1" customWidth="1"/>
    <col min="12" max="12" width="11.7109375" bestFit="1" customWidth="1"/>
  </cols>
  <sheetData>
    <row r="1" spans="1:13">
      <c r="A1" s="34" t="s">
        <v>83</v>
      </c>
      <c r="B1" s="34"/>
      <c r="C1" s="34"/>
      <c r="D1" s="34"/>
      <c r="E1" s="34"/>
    </row>
    <row r="2" spans="1:13">
      <c r="A2" s="34" t="s">
        <v>101</v>
      </c>
      <c r="B2" s="34"/>
      <c r="C2" s="34"/>
      <c r="D2" s="34"/>
      <c r="E2" s="34"/>
    </row>
    <row r="4" spans="1:13" ht="14.25" customHeight="1">
      <c r="A4" s="33" t="s">
        <v>90</v>
      </c>
      <c r="B4" s="33"/>
      <c r="C4" s="33"/>
      <c r="D4" s="33"/>
      <c r="E4" s="33"/>
      <c r="G4" s="9" t="s">
        <v>10</v>
      </c>
      <c r="J4" s="20"/>
    </row>
    <row r="5" spans="1:13">
      <c r="A5" s="33"/>
      <c r="B5" s="33"/>
      <c r="C5" s="33"/>
      <c r="D5" s="33"/>
      <c r="E5" s="33"/>
      <c r="G5" s="25"/>
      <c r="H5" s="25"/>
      <c r="I5" s="40" t="s">
        <v>102</v>
      </c>
      <c r="J5" s="21"/>
      <c r="K5" s="21"/>
      <c r="L5" s="21"/>
      <c r="M5" s="21"/>
    </row>
    <row r="6" spans="1:13">
      <c r="A6" s="33"/>
      <c r="B6" s="33"/>
      <c r="C6" s="33"/>
      <c r="D6" s="33"/>
      <c r="E6" s="33"/>
      <c r="G6" s="25"/>
      <c r="H6" s="25"/>
      <c r="I6" s="40" t="s">
        <v>103</v>
      </c>
      <c r="J6" s="32"/>
      <c r="K6" s="32"/>
      <c r="L6" s="21"/>
      <c r="M6" s="21"/>
    </row>
    <row r="7" spans="1:13">
      <c r="A7" s="33"/>
      <c r="B7" s="33"/>
      <c r="C7" s="33"/>
      <c r="D7" s="33"/>
      <c r="E7" s="33"/>
      <c r="G7" s="25"/>
      <c r="I7" s="8" t="s">
        <v>119</v>
      </c>
      <c r="J7" s="8" t="s">
        <v>106</v>
      </c>
      <c r="K7" s="8" t="s">
        <v>105</v>
      </c>
      <c r="L7" s="21"/>
      <c r="M7" s="21"/>
    </row>
    <row r="8" spans="1:13">
      <c r="G8" s="21"/>
      <c r="H8" s="25">
        <v>1</v>
      </c>
      <c r="I8" s="25" t="s">
        <v>104</v>
      </c>
      <c r="J8" s="41">
        <v>350000</v>
      </c>
      <c r="K8" s="21">
        <v>0</v>
      </c>
      <c r="L8" s="21"/>
      <c r="M8" s="21"/>
    </row>
    <row r="9" spans="1:13">
      <c r="A9" s="9" t="s">
        <v>84</v>
      </c>
      <c r="G9" s="21"/>
      <c r="H9" s="21">
        <v>2</v>
      </c>
      <c r="I9" s="27" t="s">
        <v>107</v>
      </c>
      <c r="J9" s="21">
        <v>0</v>
      </c>
      <c r="K9" s="41">
        <v>20000</v>
      </c>
      <c r="L9" s="21"/>
      <c r="M9" s="21"/>
    </row>
    <row r="10" spans="1:13" ht="14.65" customHeight="1">
      <c r="A10" s="35" t="s">
        <v>20</v>
      </c>
      <c r="B10" s="35"/>
      <c r="C10" s="35"/>
      <c r="D10" s="35"/>
      <c r="E10" s="35"/>
      <c r="G10" s="21"/>
      <c r="H10" s="21">
        <v>3</v>
      </c>
      <c r="I10" s="27" t="s">
        <v>108</v>
      </c>
      <c r="J10" s="21">
        <v>0</v>
      </c>
      <c r="K10" s="41">
        <v>43000</v>
      </c>
      <c r="L10" s="21"/>
      <c r="M10" s="21"/>
    </row>
    <row r="11" spans="1:13">
      <c r="A11" s="35"/>
      <c r="B11" s="35"/>
      <c r="C11" s="35"/>
      <c r="D11" s="35"/>
      <c r="E11" s="35"/>
      <c r="G11" s="21"/>
      <c r="H11" s="28">
        <v>4</v>
      </c>
      <c r="I11" s="27" t="s">
        <v>109</v>
      </c>
      <c r="J11" s="28">
        <v>0</v>
      </c>
      <c r="K11" s="41">
        <v>125000</v>
      </c>
      <c r="L11" s="21"/>
      <c r="M11" s="21"/>
    </row>
    <row r="12" spans="1:13">
      <c r="A12" s="1"/>
      <c r="B12" s="1"/>
      <c r="C12" s="1"/>
      <c r="D12" s="1"/>
      <c r="E12" s="1"/>
      <c r="G12" s="21"/>
      <c r="H12" s="28">
        <v>5</v>
      </c>
      <c r="I12" s="27" t="s">
        <v>110</v>
      </c>
      <c r="J12" s="28">
        <v>0</v>
      </c>
      <c r="K12" s="41">
        <v>657000</v>
      </c>
      <c r="L12" s="21"/>
      <c r="M12" s="21"/>
    </row>
    <row r="13" spans="1:13">
      <c r="A13">
        <v>1</v>
      </c>
      <c r="B13" t="s">
        <v>1</v>
      </c>
      <c r="C13" s="2">
        <v>20000</v>
      </c>
      <c r="G13" s="21"/>
      <c r="H13" s="28">
        <v>6</v>
      </c>
      <c r="I13" s="27" t="s">
        <v>111</v>
      </c>
      <c r="J13" s="28">
        <v>0</v>
      </c>
      <c r="K13" s="41">
        <v>15000</v>
      </c>
      <c r="L13" s="21"/>
      <c r="M13" s="21"/>
    </row>
    <row r="14" spans="1:13">
      <c r="A14">
        <v>2</v>
      </c>
      <c r="B14" t="s">
        <v>2</v>
      </c>
      <c r="C14" s="3">
        <v>43000</v>
      </c>
      <c r="G14" s="21"/>
      <c r="H14" s="28">
        <v>7</v>
      </c>
      <c r="I14" s="27" t="s">
        <v>112</v>
      </c>
      <c r="J14" s="28">
        <v>0</v>
      </c>
      <c r="K14" s="41">
        <v>120000</v>
      </c>
      <c r="L14" s="21"/>
      <c r="M14" s="21"/>
    </row>
    <row r="15" spans="1:13">
      <c r="A15">
        <v>3</v>
      </c>
      <c r="B15" t="s">
        <v>3</v>
      </c>
      <c r="C15" s="3">
        <v>125000</v>
      </c>
      <c r="G15" s="21"/>
      <c r="H15" s="28">
        <v>8</v>
      </c>
      <c r="I15" s="27" t="s">
        <v>113</v>
      </c>
      <c r="J15" s="41">
        <v>880000</v>
      </c>
      <c r="K15" s="42">
        <v>0</v>
      </c>
      <c r="L15" s="21"/>
      <c r="M15" s="21"/>
    </row>
    <row r="16" spans="1:13">
      <c r="A16">
        <v>4</v>
      </c>
      <c r="B16" t="s">
        <v>4</v>
      </c>
      <c r="C16" s="3">
        <v>657000</v>
      </c>
      <c r="G16" s="21"/>
      <c r="H16" s="28">
        <v>9</v>
      </c>
      <c r="I16" s="27" t="s">
        <v>114</v>
      </c>
      <c r="J16" s="41">
        <v>67000</v>
      </c>
      <c r="K16" s="42">
        <v>0</v>
      </c>
      <c r="L16" s="21"/>
      <c r="M16" s="21"/>
    </row>
    <row r="17" spans="1:13">
      <c r="A17">
        <v>5</v>
      </c>
      <c r="B17" t="s">
        <v>5</v>
      </c>
      <c r="C17" s="3">
        <v>15000</v>
      </c>
      <c r="G17" s="21"/>
      <c r="H17" s="28">
        <v>10</v>
      </c>
      <c r="I17" s="27" t="s">
        <v>115</v>
      </c>
      <c r="J17" s="41">
        <v>3000</v>
      </c>
      <c r="K17" s="42">
        <v>0</v>
      </c>
      <c r="L17" s="21"/>
      <c r="M17" s="21"/>
    </row>
    <row r="18" spans="1:13">
      <c r="A18">
        <v>6</v>
      </c>
      <c r="B18" t="s">
        <v>6</v>
      </c>
      <c r="C18" s="3">
        <v>120000</v>
      </c>
      <c r="G18" s="21"/>
      <c r="H18" s="21"/>
      <c r="I18" s="21"/>
      <c r="J18" s="21"/>
      <c r="K18" s="21">
        <f>SUM(K8:K17)</f>
        <v>980000</v>
      </c>
      <c r="L18" s="21"/>
      <c r="M18" s="21"/>
    </row>
    <row r="19" spans="1:13">
      <c r="G19" s="21"/>
      <c r="H19" s="21"/>
      <c r="I19" s="43" t="s">
        <v>116</v>
      </c>
      <c r="J19" s="32"/>
      <c r="K19" s="44">
        <f>K20-K18</f>
        <v>320000</v>
      </c>
      <c r="L19" s="21"/>
      <c r="M19" s="21"/>
    </row>
    <row r="20" spans="1:13">
      <c r="G20" s="21"/>
      <c r="H20" s="21"/>
      <c r="I20" s="21"/>
      <c r="J20" s="44">
        <f>SUM(J8:J19)</f>
        <v>1300000</v>
      </c>
      <c r="K20" s="44">
        <v>1300000</v>
      </c>
      <c r="L20" s="21"/>
      <c r="M20" s="21"/>
    </row>
    <row r="21" spans="1:13">
      <c r="A21" s="35" t="s">
        <v>0</v>
      </c>
      <c r="B21" s="35"/>
      <c r="C21" s="35"/>
      <c r="D21" s="35"/>
      <c r="E21" s="35"/>
      <c r="G21" s="21"/>
      <c r="H21" s="21"/>
      <c r="I21" s="21"/>
      <c r="J21" s="21"/>
      <c r="K21" s="21"/>
      <c r="L21" s="21"/>
      <c r="M21" s="21"/>
    </row>
    <row r="22" spans="1:13">
      <c r="A22" s="35"/>
      <c r="B22" s="35"/>
      <c r="C22" s="35"/>
      <c r="D22" s="35"/>
      <c r="E22" s="35"/>
      <c r="G22" s="21"/>
      <c r="H22" s="21"/>
      <c r="I22" s="21"/>
      <c r="J22" s="21"/>
      <c r="K22" s="21"/>
      <c r="L22" s="21"/>
      <c r="M22" s="21"/>
    </row>
    <row r="23" spans="1:13">
      <c r="G23" s="21"/>
      <c r="H23" s="21"/>
      <c r="I23" s="21"/>
      <c r="J23" s="21"/>
      <c r="K23" s="21"/>
      <c r="L23" s="21"/>
      <c r="M23" s="21"/>
    </row>
    <row r="24" spans="1:13">
      <c r="A24">
        <v>1</v>
      </c>
      <c r="B24" t="s">
        <v>8</v>
      </c>
      <c r="C24" s="2">
        <v>880000</v>
      </c>
      <c r="G24" s="21"/>
      <c r="H24" s="21"/>
      <c r="I24" s="21"/>
      <c r="J24" s="21"/>
      <c r="K24" s="21"/>
      <c r="L24" s="21"/>
      <c r="M24" s="21"/>
    </row>
    <row r="25" spans="1:13">
      <c r="A25">
        <v>2</v>
      </c>
      <c r="B25" t="s">
        <v>19</v>
      </c>
      <c r="C25" s="3">
        <v>67000</v>
      </c>
      <c r="G25" s="21"/>
      <c r="H25" s="21"/>
      <c r="I25" s="24"/>
      <c r="J25" s="21"/>
      <c r="K25" s="21"/>
      <c r="L25" s="21"/>
      <c r="M25" s="21"/>
    </row>
    <row r="26" spans="1:13">
      <c r="A26">
        <v>3</v>
      </c>
      <c r="B26" t="s">
        <v>9</v>
      </c>
      <c r="C26" s="3">
        <v>3000</v>
      </c>
      <c r="G26" s="21"/>
      <c r="H26" s="21"/>
      <c r="I26" s="21"/>
      <c r="J26" s="21"/>
      <c r="K26" s="21"/>
      <c r="L26" s="21"/>
      <c r="M26" s="21"/>
    </row>
    <row r="27" spans="1:13">
      <c r="G27" s="21"/>
      <c r="H27" s="21"/>
      <c r="I27" s="21"/>
      <c r="J27" s="21"/>
      <c r="K27" s="21"/>
      <c r="L27" s="23"/>
      <c r="M27" s="21"/>
    </row>
    <row r="28" spans="1:13">
      <c r="A28" s="8" t="s">
        <v>91</v>
      </c>
      <c r="G28" s="21"/>
      <c r="H28" s="21"/>
      <c r="I28" s="21"/>
      <c r="J28" s="21"/>
      <c r="K28" s="21"/>
      <c r="L28" s="21"/>
      <c r="M28" s="21"/>
    </row>
    <row r="29" spans="1:13">
      <c r="G29" s="21"/>
      <c r="H29" s="21"/>
      <c r="I29" s="21"/>
      <c r="J29" s="21"/>
      <c r="K29" s="21"/>
      <c r="L29" s="21"/>
      <c r="M29" s="21"/>
    </row>
    <row r="30" spans="1:13">
      <c r="G30" s="21"/>
      <c r="H30" s="21"/>
      <c r="I30" s="21"/>
      <c r="J30" s="21"/>
      <c r="K30" s="21"/>
      <c r="L30" s="21"/>
      <c r="M30" s="21"/>
    </row>
    <row r="31" spans="1:13" ht="15" customHeight="1">
      <c r="G31" s="27"/>
      <c r="H31" s="27"/>
      <c r="I31" s="27"/>
      <c r="J31" s="27"/>
      <c r="K31" s="21"/>
      <c r="L31" s="21"/>
      <c r="M31" s="21"/>
    </row>
    <row r="32" spans="1:13">
      <c r="G32" s="27"/>
      <c r="H32" s="27"/>
      <c r="I32" s="27"/>
      <c r="J32" s="27"/>
      <c r="K32" s="21"/>
      <c r="L32" s="21"/>
      <c r="M32" s="21"/>
    </row>
    <row r="33" spans="1:13">
      <c r="B33" t="s">
        <v>22</v>
      </c>
      <c r="G33" s="7"/>
      <c r="H33" s="7"/>
      <c r="I33" s="7"/>
      <c r="J33" s="7"/>
    </row>
    <row r="34" spans="1:13">
      <c r="A34" s="9" t="s">
        <v>85</v>
      </c>
      <c r="G34" s="9" t="s">
        <v>32</v>
      </c>
      <c r="J34" s="20"/>
    </row>
    <row r="35" spans="1:13">
      <c r="A35" s="35" t="s">
        <v>23</v>
      </c>
      <c r="B35" s="35"/>
      <c r="C35" s="35"/>
      <c r="D35" s="35"/>
      <c r="E35" s="35"/>
      <c r="G35" s="25"/>
      <c r="H35" s="25"/>
      <c r="I35" s="40" t="s">
        <v>117</v>
      </c>
      <c r="J35" s="21"/>
      <c r="K35" s="21"/>
      <c r="L35" s="21"/>
      <c r="M35" s="21"/>
    </row>
    <row r="36" spans="1:13">
      <c r="A36" s="35"/>
      <c r="B36" s="35"/>
      <c r="C36" s="35"/>
      <c r="D36" s="35"/>
      <c r="E36" s="35"/>
      <c r="G36" s="25"/>
      <c r="H36" s="25"/>
      <c r="I36" s="40" t="s">
        <v>118</v>
      </c>
      <c r="J36" s="21"/>
      <c r="K36" s="21"/>
      <c r="L36" s="21"/>
      <c r="M36" s="21"/>
    </row>
    <row r="37" spans="1:13">
      <c r="G37" s="25"/>
      <c r="H37" s="25"/>
      <c r="I37" s="45" t="s">
        <v>119</v>
      </c>
      <c r="J37" s="32" t="s">
        <v>106</v>
      </c>
      <c r="K37" s="32" t="s">
        <v>105</v>
      </c>
      <c r="L37" s="21"/>
      <c r="M37" s="21"/>
    </row>
    <row r="38" spans="1:13">
      <c r="A38">
        <v>1</v>
      </c>
      <c r="B38" t="s">
        <v>25</v>
      </c>
      <c r="C38" s="2">
        <v>82000</v>
      </c>
      <c r="G38" s="21"/>
      <c r="H38" s="21">
        <v>1</v>
      </c>
      <c r="I38" s="21" t="s">
        <v>120</v>
      </c>
      <c r="J38" s="41">
        <v>452000</v>
      </c>
      <c r="K38" s="41">
        <v>0</v>
      </c>
      <c r="L38" s="21"/>
      <c r="M38" s="21"/>
    </row>
    <row r="39" spans="1:13">
      <c r="A39">
        <v>2</v>
      </c>
      <c r="B39" t="s">
        <v>7</v>
      </c>
      <c r="C39" s="3">
        <v>9500</v>
      </c>
      <c r="G39" s="21"/>
      <c r="H39" s="21">
        <v>2</v>
      </c>
      <c r="I39" s="21" t="s">
        <v>121</v>
      </c>
      <c r="J39" s="21">
        <v>0</v>
      </c>
      <c r="K39" s="41">
        <v>82000</v>
      </c>
      <c r="L39" s="21"/>
      <c r="M39" s="21"/>
    </row>
    <row r="40" spans="1:13">
      <c r="A40">
        <v>3</v>
      </c>
      <c r="B40" t="s">
        <v>27</v>
      </c>
      <c r="C40" s="3">
        <v>76000</v>
      </c>
      <c r="G40" s="21"/>
      <c r="H40" s="21">
        <v>3</v>
      </c>
      <c r="I40" s="21" t="s">
        <v>122</v>
      </c>
      <c r="J40" s="21">
        <v>0</v>
      </c>
      <c r="K40" s="41">
        <v>9500</v>
      </c>
      <c r="L40" s="21"/>
      <c r="M40" s="21"/>
    </row>
    <row r="41" spans="1:13">
      <c r="A41">
        <v>4</v>
      </c>
      <c r="B41" t="s">
        <v>28</v>
      </c>
      <c r="C41" s="3">
        <v>47500</v>
      </c>
      <c r="G41" s="21"/>
      <c r="H41" s="28">
        <v>4</v>
      </c>
      <c r="I41" s="28" t="s">
        <v>123</v>
      </c>
      <c r="J41" s="28">
        <v>0</v>
      </c>
      <c r="K41" s="41">
        <v>76000</v>
      </c>
      <c r="L41" s="21"/>
      <c r="M41" s="21"/>
    </row>
    <row r="42" spans="1:13">
      <c r="A42">
        <v>5</v>
      </c>
      <c r="B42" t="s">
        <v>29</v>
      </c>
      <c r="C42" s="3">
        <v>23600</v>
      </c>
      <c r="G42" s="21"/>
      <c r="H42" s="28">
        <v>5</v>
      </c>
      <c r="I42" s="28" t="s">
        <v>124</v>
      </c>
      <c r="J42" s="28">
        <v>0</v>
      </c>
      <c r="K42" s="42">
        <v>47500</v>
      </c>
      <c r="L42" s="21"/>
      <c r="M42" s="21"/>
    </row>
    <row r="43" spans="1:13">
      <c r="G43" s="21"/>
      <c r="H43" s="28">
        <v>6</v>
      </c>
      <c r="I43" s="28" t="s">
        <v>125</v>
      </c>
      <c r="J43" s="28">
        <v>0</v>
      </c>
      <c r="K43" s="41">
        <v>23600</v>
      </c>
      <c r="L43" s="21"/>
      <c r="M43" s="21"/>
    </row>
    <row r="44" spans="1:13">
      <c r="G44" s="21"/>
      <c r="H44" s="28">
        <v>7</v>
      </c>
      <c r="I44" s="28" t="s">
        <v>126</v>
      </c>
      <c r="J44" s="41">
        <v>2000</v>
      </c>
      <c r="K44" s="42">
        <v>0</v>
      </c>
      <c r="L44" s="21"/>
      <c r="M44" s="21"/>
    </row>
    <row r="45" spans="1:13">
      <c r="A45" s="35" t="s">
        <v>24</v>
      </c>
      <c r="B45" s="35"/>
      <c r="C45" s="35"/>
      <c r="D45" s="35"/>
      <c r="E45" s="35"/>
      <c r="G45" s="21"/>
      <c r="H45" s="28">
        <v>8</v>
      </c>
      <c r="I45" s="28" t="s">
        <v>127</v>
      </c>
      <c r="J45" s="41">
        <v>197000</v>
      </c>
      <c r="K45" s="42">
        <v>0</v>
      </c>
      <c r="L45" s="21"/>
      <c r="M45" s="21"/>
    </row>
    <row r="46" spans="1:13">
      <c r="A46" s="35"/>
      <c r="B46" s="35"/>
      <c r="C46" s="35"/>
      <c r="D46" s="35"/>
      <c r="E46" s="35"/>
      <c r="G46" s="21"/>
      <c r="H46" s="28">
        <v>9</v>
      </c>
      <c r="I46" s="28" t="s">
        <v>128</v>
      </c>
      <c r="J46" s="41">
        <v>16000</v>
      </c>
      <c r="K46" s="42">
        <v>0</v>
      </c>
      <c r="L46" s="21"/>
      <c r="M46" s="21"/>
    </row>
    <row r="47" spans="1:13">
      <c r="G47" s="21"/>
      <c r="H47" s="28">
        <v>10</v>
      </c>
      <c r="I47" s="28" t="s">
        <v>129</v>
      </c>
      <c r="J47" s="41">
        <v>40000</v>
      </c>
      <c r="K47" s="42">
        <v>0</v>
      </c>
      <c r="L47" s="21"/>
      <c r="M47" s="21"/>
    </row>
    <row r="48" spans="1:13">
      <c r="A48">
        <v>1</v>
      </c>
      <c r="B48" t="s">
        <v>26</v>
      </c>
      <c r="C48" s="2">
        <v>2000</v>
      </c>
      <c r="G48" s="21"/>
      <c r="H48" s="21"/>
      <c r="I48" s="21"/>
      <c r="J48" s="21"/>
      <c r="K48" s="41">
        <f>SUM(K39:K47)</f>
        <v>238600</v>
      </c>
      <c r="L48" s="21"/>
      <c r="M48" s="21"/>
    </row>
    <row r="49" spans="1:13">
      <c r="A49">
        <v>2</v>
      </c>
      <c r="B49" t="s">
        <v>8</v>
      </c>
      <c r="C49" s="3">
        <v>197000</v>
      </c>
      <c r="G49" s="21"/>
      <c r="H49" s="21"/>
      <c r="I49" s="28" t="s">
        <v>130</v>
      </c>
      <c r="J49" s="21"/>
      <c r="K49" s="44">
        <f>K50-K48</f>
        <v>468400</v>
      </c>
      <c r="L49" s="21"/>
      <c r="M49" s="21"/>
    </row>
    <row r="50" spans="1:13">
      <c r="A50">
        <v>3</v>
      </c>
      <c r="B50" t="s">
        <v>30</v>
      </c>
      <c r="C50" s="3">
        <v>16000</v>
      </c>
      <c r="G50" s="21"/>
      <c r="H50" s="21"/>
      <c r="I50" s="21"/>
      <c r="J50" s="41">
        <f>SUM(J38:J49)</f>
        <v>707000</v>
      </c>
      <c r="K50" s="41">
        <v>707000</v>
      </c>
      <c r="L50" s="21"/>
      <c r="M50" s="21"/>
    </row>
    <row r="51" spans="1:13">
      <c r="A51">
        <v>4</v>
      </c>
      <c r="B51" t="s">
        <v>31</v>
      </c>
      <c r="C51" s="3">
        <v>40000</v>
      </c>
      <c r="G51" s="21"/>
      <c r="H51" s="21"/>
      <c r="I51" s="21"/>
      <c r="J51" s="21"/>
      <c r="K51" s="21"/>
      <c r="L51" s="21"/>
      <c r="M51" s="21"/>
    </row>
    <row r="52" spans="1:13">
      <c r="G52" s="21"/>
      <c r="H52" s="21"/>
      <c r="I52" s="21"/>
      <c r="J52" s="21"/>
      <c r="K52" s="21"/>
      <c r="L52" s="21"/>
      <c r="M52" s="21"/>
    </row>
    <row r="53" spans="1:13">
      <c r="A53" s="8" t="s">
        <v>92</v>
      </c>
      <c r="G53" s="21"/>
      <c r="H53" s="21"/>
      <c r="I53" s="21"/>
      <c r="J53" s="21"/>
      <c r="K53" s="21"/>
      <c r="L53" s="21"/>
      <c r="M53" s="21"/>
    </row>
    <row r="54" spans="1:13">
      <c r="G54" s="21"/>
      <c r="H54" s="21"/>
      <c r="I54" s="21"/>
      <c r="J54" s="21"/>
      <c r="K54" s="21"/>
      <c r="L54" s="21"/>
      <c r="M54" s="21"/>
    </row>
    <row r="55" spans="1:13">
      <c r="G55" s="21"/>
      <c r="H55" s="21"/>
      <c r="I55" s="24"/>
      <c r="J55" s="21"/>
      <c r="K55" s="21"/>
      <c r="L55" s="21"/>
      <c r="M55" s="21"/>
    </row>
    <row r="56" spans="1:13">
      <c r="G56" s="21"/>
      <c r="H56" s="21"/>
      <c r="I56" s="21"/>
      <c r="J56" s="21"/>
      <c r="K56" s="21"/>
      <c r="L56" s="21"/>
      <c r="M56" s="21"/>
    </row>
    <row r="57" spans="1:13">
      <c r="G57" s="21"/>
      <c r="H57" s="21"/>
      <c r="I57" s="21"/>
      <c r="J57" s="21"/>
      <c r="K57" s="21"/>
      <c r="L57" s="23"/>
      <c r="M57" s="21"/>
    </row>
    <row r="58" spans="1:13">
      <c r="G58" s="21"/>
      <c r="H58" s="21"/>
      <c r="I58" s="21"/>
      <c r="J58" s="21"/>
      <c r="K58" s="21"/>
      <c r="L58" s="21"/>
      <c r="M58" s="21"/>
    </row>
    <row r="59" spans="1:13">
      <c r="G59" s="21"/>
      <c r="H59" s="21"/>
      <c r="I59" s="21"/>
      <c r="J59" s="21"/>
      <c r="K59" s="21"/>
      <c r="L59" s="21"/>
      <c r="M59" s="21"/>
    </row>
    <row r="60" spans="1:13">
      <c r="G60" s="21"/>
      <c r="H60" s="21"/>
      <c r="I60" s="21"/>
      <c r="J60" s="21"/>
      <c r="K60" s="21"/>
      <c r="L60" s="21"/>
      <c r="M60" s="21"/>
    </row>
    <row r="61" spans="1:13">
      <c r="G61" s="26"/>
      <c r="H61" s="26"/>
      <c r="I61" s="26"/>
      <c r="J61" s="26"/>
      <c r="K61" s="21"/>
      <c r="L61" s="21"/>
      <c r="M61" s="21"/>
    </row>
    <row r="62" spans="1:13">
      <c r="G62" s="26"/>
      <c r="H62" s="26"/>
      <c r="I62" s="26"/>
      <c r="J62" s="26"/>
      <c r="K62" s="21"/>
      <c r="L62" s="21"/>
      <c r="M62" s="21"/>
    </row>
    <row r="64" spans="1:13">
      <c r="A64" s="8" t="s">
        <v>100</v>
      </c>
      <c r="G64" s="9" t="s">
        <v>34</v>
      </c>
      <c r="J64" s="20"/>
    </row>
    <row r="65" spans="1:11">
      <c r="A65" s="35" t="s">
        <v>35</v>
      </c>
      <c r="B65" s="35"/>
      <c r="C65" s="35"/>
      <c r="D65" s="35"/>
      <c r="E65" s="35"/>
      <c r="G65" s="27"/>
      <c r="H65" s="27"/>
      <c r="I65" s="27"/>
      <c r="J65" s="28"/>
      <c r="K65" s="28"/>
    </row>
    <row r="66" spans="1:11">
      <c r="A66" s="35"/>
      <c r="B66" s="35"/>
      <c r="C66" s="35"/>
      <c r="D66" s="35"/>
      <c r="E66" s="35"/>
      <c r="G66" s="27"/>
      <c r="H66" s="27"/>
      <c r="I66" s="40" t="s">
        <v>117</v>
      </c>
      <c r="J66" s="21"/>
      <c r="K66" s="21"/>
    </row>
    <row r="67" spans="1:11">
      <c r="G67" s="27"/>
      <c r="H67" s="27"/>
      <c r="I67" s="40" t="s">
        <v>118</v>
      </c>
      <c r="J67" s="21"/>
      <c r="K67" s="21"/>
    </row>
    <row r="68" spans="1:11">
      <c r="A68">
        <v>1</v>
      </c>
      <c r="B68" t="s">
        <v>42</v>
      </c>
      <c r="C68" s="2">
        <v>139000</v>
      </c>
      <c r="G68" s="28"/>
      <c r="H68" s="28"/>
      <c r="I68" s="45" t="s">
        <v>119</v>
      </c>
      <c r="J68" s="32" t="s">
        <v>106</v>
      </c>
      <c r="K68" s="32" t="s">
        <v>105</v>
      </c>
    </row>
    <row r="69" spans="1:11">
      <c r="A69">
        <v>2</v>
      </c>
      <c r="B69" t="s">
        <v>7</v>
      </c>
      <c r="C69" s="3">
        <v>22300</v>
      </c>
      <c r="G69" s="28"/>
      <c r="H69" s="28">
        <v>1</v>
      </c>
      <c r="I69" s="28" t="s">
        <v>131</v>
      </c>
      <c r="J69" s="42">
        <v>452000</v>
      </c>
      <c r="K69" s="28"/>
    </row>
    <row r="70" spans="1:11">
      <c r="A70">
        <v>3</v>
      </c>
      <c r="B70" t="s">
        <v>27</v>
      </c>
      <c r="C70" s="3">
        <v>78000</v>
      </c>
      <c r="G70" s="28"/>
      <c r="H70" s="28">
        <v>2</v>
      </c>
      <c r="I70" s="28" t="s">
        <v>132</v>
      </c>
      <c r="J70" s="28"/>
      <c r="K70" s="42">
        <v>139000</v>
      </c>
    </row>
    <row r="71" spans="1:11">
      <c r="A71">
        <v>4</v>
      </c>
      <c r="B71" t="s">
        <v>37</v>
      </c>
      <c r="C71" s="3">
        <v>230000</v>
      </c>
      <c r="G71" s="28"/>
      <c r="H71" s="28">
        <v>3</v>
      </c>
      <c r="I71" s="28" t="s">
        <v>133</v>
      </c>
      <c r="J71" s="28"/>
      <c r="K71" s="42">
        <v>22300</v>
      </c>
    </row>
    <row r="72" spans="1:11">
      <c r="A72">
        <v>5</v>
      </c>
      <c r="B72" t="s">
        <v>38</v>
      </c>
      <c r="C72" s="3">
        <v>12000</v>
      </c>
      <c r="G72" s="28"/>
      <c r="H72" s="28">
        <v>4</v>
      </c>
      <c r="I72" s="28" t="s">
        <v>134</v>
      </c>
      <c r="J72" s="28"/>
      <c r="K72" s="42">
        <v>78000</v>
      </c>
    </row>
    <row r="73" spans="1:11">
      <c r="A73">
        <v>6</v>
      </c>
      <c r="B73" t="s">
        <v>39</v>
      </c>
      <c r="C73" s="3">
        <v>33900</v>
      </c>
      <c r="G73" s="28"/>
      <c r="H73" s="28">
        <v>5</v>
      </c>
      <c r="I73" s="28" t="s">
        <v>135</v>
      </c>
      <c r="J73" s="28"/>
      <c r="K73" s="42">
        <v>230000</v>
      </c>
    </row>
    <row r="74" spans="1:11">
      <c r="A74">
        <v>7</v>
      </c>
      <c r="B74" t="s">
        <v>21</v>
      </c>
      <c r="C74" s="3">
        <v>4000</v>
      </c>
      <c r="G74" s="28"/>
      <c r="H74" s="28">
        <v>6</v>
      </c>
      <c r="I74" s="28" t="s">
        <v>136</v>
      </c>
      <c r="J74" s="28"/>
      <c r="K74" s="42">
        <v>33900</v>
      </c>
    </row>
    <row r="75" spans="1:11">
      <c r="G75" s="28"/>
      <c r="H75" s="28">
        <v>7</v>
      </c>
      <c r="I75" s="28" t="s">
        <v>137</v>
      </c>
      <c r="J75" s="28"/>
      <c r="K75" s="42">
        <v>4000</v>
      </c>
    </row>
    <row r="76" spans="1:11">
      <c r="G76" s="28"/>
      <c r="H76" s="28">
        <v>8</v>
      </c>
      <c r="I76" s="28" t="s">
        <v>138</v>
      </c>
      <c r="J76" s="28"/>
      <c r="K76" s="42">
        <v>12000</v>
      </c>
    </row>
    <row r="77" spans="1:11">
      <c r="A77" s="35" t="s">
        <v>36</v>
      </c>
      <c r="B77" s="35"/>
      <c r="C77" s="35"/>
      <c r="D77" s="35"/>
      <c r="E77" s="35"/>
      <c r="G77" s="28"/>
      <c r="H77" s="28">
        <v>9</v>
      </c>
      <c r="I77" s="28" t="s">
        <v>139</v>
      </c>
      <c r="J77" s="42">
        <v>5600</v>
      </c>
      <c r="K77" s="28"/>
    </row>
    <row r="78" spans="1:11">
      <c r="A78" s="35"/>
      <c r="B78" s="35"/>
      <c r="C78" s="35"/>
      <c r="D78" s="35"/>
      <c r="E78" s="35"/>
      <c r="G78" s="28"/>
      <c r="H78" s="28">
        <v>10</v>
      </c>
      <c r="I78" s="28" t="s">
        <v>140</v>
      </c>
      <c r="J78" s="42">
        <v>354000</v>
      </c>
      <c r="K78" s="28"/>
    </row>
    <row r="79" spans="1:11">
      <c r="G79" s="28"/>
      <c r="H79" s="28">
        <v>11</v>
      </c>
      <c r="I79" s="28" t="s">
        <v>141</v>
      </c>
      <c r="J79" s="42">
        <v>20000</v>
      </c>
      <c r="K79" s="28"/>
    </row>
    <row r="80" spans="1:11">
      <c r="A80">
        <v>1</v>
      </c>
      <c r="B80" t="s">
        <v>40</v>
      </c>
      <c r="C80" s="2">
        <v>5600</v>
      </c>
      <c r="G80" s="28"/>
      <c r="H80" s="28"/>
      <c r="I80" s="28"/>
      <c r="J80" s="28"/>
      <c r="K80" s="42">
        <f>SUM(K70:K79)</f>
        <v>519200</v>
      </c>
    </row>
    <row r="81" spans="1:12">
      <c r="A81">
        <v>2</v>
      </c>
      <c r="B81" t="s">
        <v>8</v>
      </c>
      <c r="C81" s="3">
        <v>354000</v>
      </c>
      <c r="G81" s="28"/>
      <c r="H81" s="28"/>
      <c r="I81" s="28"/>
      <c r="J81" s="28"/>
      <c r="K81" s="28"/>
    </row>
    <row r="82" spans="1:12">
      <c r="A82">
        <v>3</v>
      </c>
      <c r="B82" t="s">
        <v>41</v>
      </c>
      <c r="C82" s="3">
        <v>20000</v>
      </c>
      <c r="G82" s="28"/>
      <c r="H82" s="28"/>
      <c r="I82" s="28"/>
      <c r="J82" s="46">
        <f>SUM(J69:J81)</f>
        <v>831600</v>
      </c>
      <c r="K82" s="46">
        <v>831600</v>
      </c>
    </row>
    <row r="83" spans="1:12">
      <c r="C83" s="3"/>
      <c r="G83" s="28"/>
      <c r="H83" s="28"/>
      <c r="I83" s="28"/>
      <c r="J83" s="28"/>
      <c r="K83" s="28"/>
    </row>
    <row r="84" spans="1:12" ht="15.4" customHeight="1">
      <c r="A84" s="33" t="s">
        <v>93</v>
      </c>
      <c r="B84" s="33"/>
      <c r="C84" s="33"/>
      <c r="D84" s="33"/>
      <c r="E84" s="33"/>
      <c r="G84" s="28"/>
      <c r="H84" s="28"/>
      <c r="I84" s="28"/>
      <c r="J84" s="28"/>
      <c r="K84" s="28"/>
    </row>
    <row r="85" spans="1:12">
      <c r="A85" s="33"/>
      <c r="B85" s="33"/>
      <c r="C85" s="33"/>
      <c r="D85" s="33"/>
      <c r="E85" s="33"/>
      <c r="G85" s="28"/>
      <c r="H85" s="28"/>
      <c r="I85" s="28"/>
      <c r="J85" s="28"/>
      <c r="K85" s="28"/>
    </row>
    <row r="86" spans="1:12">
      <c r="G86" s="28"/>
      <c r="H86" s="28"/>
      <c r="I86" s="29"/>
      <c r="J86" s="28"/>
      <c r="K86" s="28"/>
    </row>
    <row r="87" spans="1:12">
      <c r="G87" s="28"/>
      <c r="H87" s="28"/>
      <c r="I87" s="28"/>
      <c r="J87" s="28"/>
      <c r="K87" s="28"/>
    </row>
    <row r="88" spans="1:12">
      <c r="G88" s="28"/>
      <c r="H88" s="28"/>
      <c r="I88" s="28"/>
      <c r="J88" s="28"/>
      <c r="K88" s="28"/>
      <c r="L88" s="3"/>
    </row>
    <row r="89" spans="1:12">
      <c r="G89" s="28"/>
      <c r="H89" s="28"/>
      <c r="I89" s="28"/>
      <c r="J89" s="28"/>
      <c r="K89" s="28"/>
    </row>
    <row r="90" spans="1:12">
      <c r="G90" s="28"/>
      <c r="H90" s="28"/>
      <c r="I90" s="28"/>
      <c r="J90" s="28"/>
      <c r="K90" s="28"/>
    </row>
    <row r="91" spans="1:12">
      <c r="G91" s="28"/>
      <c r="H91" s="28"/>
      <c r="I91" s="28"/>
      <c r="J91" s="28"/>
      <c r="K91" s="28"/>
    </row>
    <row r="92" spans="1:12">
      <c r="G92" s="26"/>
      <c r="H92" s="26"/>
      <c r="I92" s="26"/>
      <c r="J92" s="26"/>
      <c r="K92" s="28"/>
    </row>
    <row r="93" spans="1:12">
      <c r="G93" s="26"/>
      <c r="H93" s="26"/>
      <c r="I93" s="26"/>
      <c r="J93" s="26"/>
      <c r="K93" s="28"/>
    </row>
    <row r="94" spans="1:12">
      <c r="G94" s="28"/>
      <c r="H94" s="28"/>
      <c r="I94" s="28"/>
      <c r="J94" s="28"/>
      <c r="K94" s="28"/>
    </row>
    <row r="95" spans="1:12">
      <c r="G95" s="28"/>
      <c r="H95" s="28"/>
      <c r="I95" s="28"/>
      <c r="J95" s="28"/>
      <c r="K95" s="28"/>
    </row>
  </sheetData>
  <mergeCells count="10">
    <mergeCell ref="A84:E85"/>
    <mergeCell ref="A1:E1"/>
    <mergeCell ref="A2:E2"/>
    <mergeCell ref="A4:E7"/>
    <mergeCell ref="A21:E22"/>
    <mergeCell ref="A77:E78"/>
    <mergeCell ref="A10:E11"/>
    <mergeCell ref="A65:E66"/>
    <mergeCell ref="A35:E36"/>
    <mergeCell ref="A45:E46"/>
  </mergeCells>
  <pageMargins left="0.7" right="0.7" top="0.75" bottom="0.75" header="0.3" footer="0.3"/>
  <pageSetup orientation="portrait"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dimension ref="A1:N42"/>
  <sheetViews>
    <sheetView workbookViewId="0">
      <selection activeCell="H42" sqref="H42"/>
    </sheetView>
  </sheetViews>
  <sheetFormatPr defaultColWidth="8.85546875" defaultRowHeight="15"/>
  <cols>
    <col min="1" max="1" width="2.85546875" customWidth="1"/>
    <col min="2" max="2" width="37.85546875" customWidth="1"/>
    <col min="4" max="4" width="11.140625" bestFit="1" customWidth="1"/>
    <col min="7" max="7" width="13.85546875" bestFit="1" customWidth="1"/>
    <col min="8" max="8" width="12.140625" customWidth="1"/>
    <col min="9" max="9" width="30.28515625" bestFit="1" customWidth="1"/>
    <col min="10" max="10" width="9.28515625" bestFit="1" customWidth="1"/>
  </cols>
  <sheetData>
    <row r="1" spans="1:14">
      <c r="A1" s="34" t="s">
        <v>83</v>
      </c>
      <c r="B1" s="34"/>
      <c r="C1" s="34"/>
      <c r="D1" s="34"/>
      <c r="E1" s="34"/>
    </row>
    <row r="2" spans="1:14">
      <c r="A2" s="34" t="s">
        <v>101</v>
      </c>
      <c r="B2" s="34"/>
      <c r="C2" s="34"/>
      <c r="D2" s="34"/>
      <c r="E2" s="34"/>
    </row>
    <row r="3" spans="1:14" ht="15.6" customHeight="1"/>
    <row r="4" spans="1:14" ht="14.25" customHeight="1">
      <c r="A4" s="33" t="s">
        <v>86</v>
      </c>
      <c r="B4" s="33"/>
      <c r="C4" s="33"/>
      <c r="D4" s="33"/>
      <c r="E4" s="33"/>
    </row>
    <row r="5" spans="1:14">
      <c r="A5" s="33"/>
      <c r="B5" s="33"/>
      <c r="C5" s="33"/>
      <c r="D5" s="33"/>
      <c r="E5" s="33"/>
    </row>
    <row r="6" spans="1:14">
      <c r="A6" s="33"/>
      <c r="B6" s="33"/>
      <c r="C6" s="33"/>
      <c r="D6" s="33"/>
      <c r="E6" s="33"/>
    </row>
    <row r="7" spans="1:14">
      <c r="A7" s="33"/>
      <c r="B7" s="33"/>
      <c r="C7" s="33"/>
      <c r="D7" s="33"/>
      <c r="E7" s="33"/>
    </row>
    <row r="9" spans="1:14">
      <c r="A9" s="9" t="s">
        <v>88</v>
      </c>
      <c r="H9" s="8" t="s">
        <v>10</v>
      </c>
      <c r="L9" s="21"/>
      <c r="M9" s="21"/>
      <c r="N9" s="21"/>
    </row>
    <row r="10" spans="1:14" ht="14.65" customHeight="1">
      <c r="A10" s="37" t="s">
        <v>79</v>
      </c>
      <c r="B10" s="37"/>
      <c r="C10" s="37"/>
      <c r="D10" s="37"/>
      <c r="E10" s="37"/>
      <c r="L10" s="21"/>
      <c r="M10" s="21"/>
      <c r="N10" s="21"/>
    </row>
    <row r="11" spans="1:14" ht="18.75">
      <c r="A11" s="37"/>
      <c r="B11" s="37"/>
      <c r="C11" s="37"/>
      <c r="D11" s="37"/>
      <c r="E11" s="37"/>
      <c r="G11" t="s">
        <v>142</v>
      </c>
      <c r="H11" s="36" t="s">
        <v>44</v>
      </c>
      <c r="I11" s="36"/>
      <c r="J11" s="11" t="s">
        <v>143</v>
      </c>
      <c r="L11" s="21"/>
      <c r="M11" s="21"/>
      <c r="N11" s="21"/>
    </row>
    <row r="12" spans="1:14">
      <c r="A12" s="37"/>
      <c r="B12" s="37"/>
      <c r="C12" s="37"/>
      <c r="D12" s="37"/>
      <c r="E12" s="37"/>
      <c r="G12" s="47" t="s">
        <v>144</v>
      </c>
      <c r="H12" s="2">
        <v>30000</v>
      </c>
      <c r="I12" s="16" t="s">
        <v>145</v>
      </c>
      <c r="J12" s="48">
        <v>4900</v>
      </c>
      <c r="L12" s="21"/>
      <c r="M12" s="21"/>
      <c r="N12" s="21"/>
    </row>
    <row r="13" spans="1:14">
      <c r="A13" s="37"/>
      <c r="B13" s="37"/>
      <c r="C13" s="37"/>
      <c r="D13" s="37"/>
      <c r="E13" s="37"/>
      <c r="G13" s="47" t="s">
        <v>148</v>
      </c>
      <c r="H13" s="3">
        <v>6700</v>
      </c>
      <c r="I13" s="12" t="s">
        <v>146</v>
      </c>
      <c r="J13" s="50">
        <v>2000</v>
      </c>
      <c r="L13" s="21"/>
      <c r="M13" s="21"/>
      <c r="N13" s="21"/>
    </row>
    <row r="14" spans="1:14">
      <c r="A14" s="37"/>
      <c r="B14" s="37"/>
      <c r="C14" s="37"/>
      <c r="D14" s="37"/>
      <c r="E14" s="37"/>
      <c r="H14" s="3"/>
      <c r="I14" s="12" t="s">
        <v>147</v>
      </c>
      <c r="J14" s="50">
        <v>1200</v>
      </c>
      <c r="L14" s="21"/>
      <c r="M14" s="21"/>
      <c r="N14" s="21"/>
    </row>
    <row r="15" spans="1:14">
      <c r="A15" s="19"/>
      <c r="B15" s="19"/>
      <c r="C15" s="19"/>
      <c r="D15" s="19"/>
      <c r="E15" s="19"/>
      <c r="H15" s="3"/>
      <c r="I15" s="12" t="s">
        <v>149</v>
      </c>
      <c r="J15" s="50">
        <v>3000</v>
      </c>
      <c r="L15" s="21"/>
      <c r="M15" s="21"/>
      <c r="N15" s="21"/>
    </row>
    <row r="16" spans="1:14">
      <c r="A16">
        <v>1</v>
      </c>
      <c r="B16" t="s">
        <v>45</v>
      </c>
      <c r="D16" s="2">
        <v>30000</v>
      </c>
      <c r="H16" s="3"/>
      <c r="I16" s="12" t="s">
        <v>150</v>
      </c>
      <c r="J16" s="50">
        <v>1000</v>
      </c>
      <c r="L16" s="21"/>
      <c r="M16" s="21"/>
      <c r="N16" s="21"/>
    </row>
    <row r="17" spans="1:14">
      <c r="A17">
        <v>2</v>
      </c>
      <c r="B17" t="s">
        <v>46</v>
      </c>
      <c r="D17" s="3">
        <v>4900</v>
      </c>
      <c r="H17" s="30"/>
      <c r="I17" s="13" t="s">
        <v>151</v>
      </c>
      <c r="J17" s="50">
        <v>450</v>
      </c>
      <c r="L17" s="21"/>
      <c r="M17" s="21"/>
      <c r="N17" s="21"/>
    </row>
    <row r="18" spans="1:14">
      <c r="A18">
        <v>3</v>
      </c>
      <c r="B18" t="s">
        <v>47</v>
      </c>
      <c r="D18" s="3">
        <v>2000</v>
      </c>
      <c r="G18" s="14"/>
      <c r="H18" s="22"/>
      <c r="I18" s="15" t="s">
        <v>153</v>
      </c>
      <c r="J18" s="48">
        <f>SUM(J12:J17)</f>
        <v>12550</v>
      </c>
      <c r="L18" s="21"/>
      <c r="M18" s="21"/>
      <c r="N18" s="21"/>
    </row>
    <row r="19" spans="1:14">
      <c r="A19">
        <v>4</v>
      </c>
      <c r="B19" t="s">
        <v>48</v>
      </c>
      <c r="D19" s="3">
        <v>1200</v>
      </c>
      <c r="H19" s="51"/>
      <c r="I19" s="8" t="s">
        <v>154</v>
      </c>
      <c r="J19" s="48">
        <f>J20-J18</f>
        <v>24150</v>
      </c>
      <c r="L19" s="21"/>
      <c r="M19" s="21"/>
      <c r="N19" s="21"/>
    </row>
    <row r="20" spans="1:14" ht="17.25">
      <c r="A20">
        <v>5</v>
      </c>
      <c r="B20" t="s">
        <v>8</v>
      </c>
      <c r="D20" s="3">
        <v>6700</v>
      </c>
      <c r="H20" s="53">
        <f>SUM(H12:H19)</f>
        <v>36700</v>
      </c>
      <c r="I20" s="8"/>
      <c r="J20" s="54">
        <v>36700</v>
      </c>
      <c r="L20" s="21"/>
      <c r="M20" s="21"/>
      <c r="N20" s="21"/>
    </row>
    <row r="21" spans="1:14">
      <c r="A21">
        <v>6</v>
      </c>
      <c r="B21" t="s">
        <v>49</v>
      </c>
      <c r="D21" s="3">
        <v>3000</v>
      </c>
      <c r="G21" t="s">
        <v>152</v>
      </c>
      <c r="H21" s="48">
        <v>24150</v>
      </c>
      <c r="L21" s="21"/>
      <c r="M21" s="21"/>
      <c r="N21" s="21"/>
    </row>
    <row r="22" spans="1:14">
      <c r="A22">
        <v>7</v>
      </c>
      <c r="B22" t="s">
        <v>50</v>
      </c>
      <c r="D22" s="3">
        <v>1000</v>
      </c>
      <c r="L22" s="21"/>
      <c r="M22" s="21"/>
      <c r="N22" s="21"/>
    </row>
    <row r="23" spans="1:14">
      <c r="A23">
        <v>8</v>
      </c>
      <c r="B23" t="s">
        <v>51</v>
      </c>
      <c r="D23" s="3">
        <v>450</v>
      </c>
      <c r="L23" s="21"/>
      <c r="M23" s="21"/>
      <c r="N23" s="21"/>
    </row>
    <row r="24" spans="1:14">
      <c r="L24" s="21"/>
      <c r="M24" s="21"/>
      <c r="N24" s="21"/>
    </row>
    <row r="25" spans="1:14">
      <c r="A25" s="8" t="s">
        <v>94</v>
      </c>
      <c r="L25" s="21"/>
      <c r="M25" s="21"/>
      <c r="N25" s="21"/>
    </row>
    <row r="26" spans="1:14">
      <c r="L26" s="21"/>
      <c r="M26" s="21"/>
      <c r="N26" s="21"/>
    </row>
    <row r="27" spans="1:14" ht="14.65" customHeight="1">
      <c r="A27" s="8" t="s">
        <v>89</v>
      </c>
      <c r="H27" s="8" t="s">
        <v>32</v>
      </c>
      <c r="L27" s="21"/>
      <c r="M27" s="21"/>
      <c r="N27" s="21"/>
    </row>
    <row r="28" spans="1:14" ht="14.65" customHeight="1">
      <c r="A28" s="35" t="s">
        <v>80</v>
      </c>
      <c r="B28" s="35"/>
      <c r="C28" s="35"/>
      <c r="D28" s="35"/>
      <c r="E28" s="35"/>
      <c r="L28" s="21"/>
      <c r="M28" s="21"/>
      <c r="N28" s="21"/>
    </row>
    <row r="29" spans="1:14" ht="18.75">
      <c r="A29" s="35"/>
      <c r="B29" s="35"/>
      <c r="C29" s="35"/>
      <c r="D29" s="35"/>
      <c r="E29" s="35"/>
      <c r="G29" s="21" t="s">
        <v>155</v>
      </c>
      <c r="H29" s="36" t="s">
        <v>44</v>
      </c>
      <c r="I29" s="36"/>
      <c r="J29" s="21" t="s">
        <v>143</v>
      </c>
      <c r="L29" s="21"/>
      <c r="M29" s="21"/>
      <c r="N29" s="21"/>
    </row>
    <row r="30" spans="1:14">
      <c r="A30" s="35"/>
      <c r="B30" s="35"/>
      <c r="C30" s="35"/>
      <c r="D30" s="35"/>
      <c r="E30" s="35"/>
      <c r="G30" s="56" t="s">
        <v>152</v>
      </c>
      <c r="H30" s="2">
        <v>45000</v>
      </c>
      <c r="I30" s="16" t="s">
        <v>156</v>
      </c>
      <c r="J30" s="41">
        <v>8700</v>
      </c>
      <c r="L30" s="21"/>
      <c r="M30" s="21"/>
      <c r="N30" s="21"/>
    </row>
    <row r="31" spans="1:14">
      <c r="A31" s="35"/>
      <c r="B31" s="35"/>
      <c r="C31" s="35"/>
      <c r="D31" s="35"/>
      <c r="E31" s="35"/>
      <c r="G31" s="56" t="s">
        <v>157</v>
      </c>
      <c r="H31" s="3">
        <v>13400</v>
      </c>
      <c r="I31" s="12" t="s">
        <v>159</v>
      </c>
      <c r="J31" s="57">
        <v>28000</v>
      </c>
      <c r="L31" s="21"/>
      <c r="M31" s="21"/>
      <c r="N31" s="21"/>
    </row>
    <row r="32" spans="1:14">
      <c r="A32" s="35"/>
      <c r="B32" s="35"/>
      <c r="C32" s="35"/>
      <c r="D32" s="35"/>
      <c r="E32" s="35"/>
      <c r="G32" s="55" t="s">
        <v>148</v>
      </c>
      <c r="H32" s="3">
        <v>72000</v>
      </c>
      <c r="I32" s="12" t="s">
        <v>160</v>
      </c>
      <c r="J32" s="57">
        <v>4000</v>
      </c>
      <c r="L32" s="21"/>
      <c r="M32" s="21"/>
      <c r="N32" s="21"/>
    </row>
    <row r="33" spans="1:14">
      <c r="A33" s="1"/>
      <c r="B33" s="1"/>
      <c r="C33" s="1"/>
      <c r="D33" s="1"/>
      <c r="E33" s="1"/>
      <c r="G33" s="55" t="s">
        <v>158</v>
      </c>
      <c r="H33" s="3">
        <v>10000</v>
      </c>
      <c r="I33" s="12" t="s">
        <v>161</v>
      </c>
      <c r="J33" s="57">
        <v>22300</v>
      </c>
      <c r="L33" s="21"/>
      <c r="M33" s="21"/>
      <c r="N33" s="21"/>
    </row>
    <row r="34" spans="1:14">
      <c r="A34">
        <v>1</v>
      </c>
      <c r="B34" t="s">
        <v>57</v>
      </c>
      <c r="D34" s="2">
        <v>8700</v>
      </c>
      <c r="G34" s="21"/>
      <c r="H34" s="3"/>
      <c r="I34" s="12"/>
      <c r="J34" s="32"/>
      <c r="L34" s="21"/>
      <c r="M34" s="21"/>
      <c r="N34" s="21"/>
    </row>
    <row r="35" spans="1:14">
      <c r="A35">
        <v>2</v>
      </c>
      <c r="B35" t="s">
        <v>52</v>
      </c>
      <c r="D35" s="3">
        <v>13400</v>
      </c>
      <c r="G35" s="31"/>
      <c r="H35" s="30"/>
      <c r="I35" s="13"/>
      <c r="J35" s="21"/>
      <c r="L35" s="21"/>
      <c r="M35" s="21"/>
      <c r="N35" s="21"/>
    </row>
    <row r="36" spans="1:14">
      <c r="A36">
        <v>3</v>
      </c>
      <c r="B36" t="s">
        <v>8</v>
      </c>
      <c r="D36" s="3">
        <v>72000</v>
      </c>
      <c r="G36" s="21"/>
      <c r="H36" s="22"/>
      <c r="I36" s="15"/>
      <c r="J36" s="41">
        <f>SUM(J30:J35)</f>
        <v>63000</v>
      </c>
      <c r="L36" s="21"/>
      <c r="M36" s="21"/>
      <c r="N36" s="21"/>
    </row>
    <row r="37" spans="1:14">
      <c r="A37">
        <v>4</v>
      </c>
      <c r="B37" t="s">
        <v>53</v>
      </c>
      <c r="D37" s="3">
        <v>10000</v>
      </c>
      <c r="G37" s="21"/>
      <c r="H37" s="23"/>
      <c r="I37" s="23" t="s">
        <v>154</v>
      </c>
      <c r="J37" s="44">
        <f>J38-J36</f>
        <v>77400</v>
      </c>
      <c r="L37" s="21"/>
      <c r="M37" s="21"/>
      <c r="N37" s="21"/>
    </row>
    <row r="38" spans="1:14">
      <c r="A38">
        <v>5</v>
      </c>
      <c r="B38" t="s">
        <v>54</v>
      </c>
      <c r="D38" s="3">
        <v>28000</v>
      </c>
      <c r="H38" s="52">
        <f>SUM(H30:H37)</f>
        <v>140400</v>
      </c>
      <c r="J38" s="49">
        <v>140400</v>
      </c>
      <c r="L38" s="21"/>
      <c r="M38" s="21"/>
      <c r="N38" s="21"/>
    </row>
    <row r="39" spans="1:14">
      <c r="A39">
        <v>6</v>
      </c>
      <c r="B39" t="s">
        <v>55</v>
      </c>
      <c r="D39" s="3">
        <v>4000</v>
      </c>
      <c r="G39" t="s">
        <v>152</v>
      </c>
      <c r="H39" s="48">
        <v>77400</v>
      </c>
    </row>
    <row r="40" spans="1:14">
      <c r="A40">
        <v>7</v>
      </c>
      <c r="B40" t="s">
        <v>56</v>
      </c>
      <c r="D40" s="3">
        <v>22300</v>
      </c>
    </row>
    <row r="42" spans="1:14">
      <c r="A42" s="8" t="s">
        <v>95</v>
      </c>
    </row>
  </sheetData>
  <mergeCells count="7">
    <mergeCell ref="A1:E1"/>
    <mergeCell ref="A2:E2"/>
    <mergeCell ref="H11:I11"/>
    <mergeCell ref="H29:I29"/>
    <mergeCell ref="A28:E32"/>
    <mergeCell ref="A4:E7"/>
    <mergeCell ref="A10:E14"/>
  </mergeCells>
  <pageMargins left="0.7" right="0.7" top="0.75" bottom="0.75" header="0.3" footer="0.3"/>
  <pageSetup orientation="portrait" horizontalDpi="0" verticalDpi="0"/>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dimension ref="A1:Q76"/>
  <sheetViews>
    <sheetView topLeftCell="A23" workbookViewId="0">
      <selection activeCell="I38" sqref="I38"/>
    </sheetView>
  </sheetViews>
  <sheetFormatPr defaultColWidth="8.85546875" defaultRowHeight="15"/>
  <cols>
    <col min="1" max="2" width="2.28515625" customWidth="1"/>
    <col min="3" max="3" width="44.85546875" customWidth="1"/>
    <col min="4" max="4" width="12.5703125" bestFit="1" customWidth="1"/>
    <col min="8" max="8" width="23" customWidth="1"/>
    <col min="9" max="9" width="15.28515625" bestFit="1" customWidth="1"/>
    <col min="10" max="10" width="2.7109375" customWidth="1"/>
    <col min="11" max="11" width="9.140625" bestFit="1" customWidth="1"/>
    <col min="12" max="12" width="2.28515625" customWidth="1"/>
    <col min="13" max="13" width="9.140625" bestFit="1" customWidth="1"/>
    <col min="14" max="14" width="2.7109375" customWidth="1"/>
    <col min="15" max="15" width="9.140625" bestFit="1" customWidth="1"/>
  </cols>
  <sheetData>
    <row r="1" spans="1:5">
      <c r="A1" s="34" t="s">
        <v>83</v>
      </c>
      <c r="B1" s="34"/>
      <c r="C1" s="34"/>
      <c r="D1" s="34"/>
      <c r="E1" s="34"/>
    </row>
    <row r="2" spans="1:5">
      <c r="A2" s="34" t="s">
        <v>101</v>
      </c>
      <c r="B2" s="34"/>
      <c r="C2" s="34"/>
      <c r="D2" s="34"/>
      <c r="E2" s="34"/>
    </row>
    <row r="4" spans="1:5" ht="14.65" customHeight="1">
      <c r="A4" s="33" t="s">
        <v>87</v>
      </c>
      <c r="B4" s="33"/>
      <c r="C4" s="33"/>
      <c r="D4" s="33"/>
      <c r="E4" s="33"/>
    </row>
    <row r="5" spans="1:5">
      <c r="A5" s="33"/>
      <c r="B5" s="33"/>
      <c r="C5" s="33"/>
      <c r="D5" s="33"/>
      <c r="E5" s="33"/>
    </row>
    <row r="6" spans="1:5">
      <c r="A6" s="33"/>
      <c r="B6" s="33"/>
      <c r="C6" s="33"/>
      <c r="D6" s="33"/>
      <c r="E6" s="33"/>
    </row>
    <row r="7" spans="1:5">
      <c r="A7" s="33"/>
      <c r="B7" s="33"/>
      <c r="C7" s="33"/>
      <c r="D7" s="33"/>
      <c r="E7" s="33"/>
    </row>
    <row r="8" spans="1:5">
      <c r="A8" s="33"/>
      <c r="B8" s="33"/>
      <c r="C8" s="33"/>
      <c r="D8" s="33"/>
      <c r="E8" s="33"/>
    </row>
    <row r="10" spans="1:5">
      <c r="A10" s="8" t="s">
        <v>88</v>
      </c>
    </row>
    <row r="11" spans="1:5">
      <c r="A11" s="37" t="s">
        <v>59</v>
      </c>
      <c r="B11" s="37"/>
      <c r="C11" s="37"/>
      <c r="D11" s="37"/>
      <c r="E11" s="37"/>
    </row>
    <row r="12" spans="1:5">
      <c r="A12" s="37"/>
      <c r="B12" s="37"/>
      <c r="C12" s="37"/>
      <c r="D12" s="37"/>
      <c r="E12" s="37"/>
    </row>
    <row r="14" spans="1:5">
      <c r="A14" s="38" t="s">
        <v>60</v>
      </c>
      <c r="B14" s="38"/>
      <c r="C14" s="38"/>
      <c r="D14" s="38"/>
      <c r="E14" s="38"/>
    </row>
    <row r="15" spans="1:5">
      <c r="A15" s="39" t="s">
        <v>11</v>
      </c>
      <c r="B15" s="39"/>
      <c r="C15" s="39"/>
      <c r="D15" s="39"/>
      <c r="E15" s="39"/>
    </row>
    <row r="16" spans="1:5">
      <c r="A16" s="38" t="s">
        <v>12</v>
      </c>
      <c r="B16" s="38"/>
      <c r="C16" s="38"/>
      <c r="D16" s="38"/>
      <c r="E16" s="38"/>
    </row>
    <row r="18" spans="1:17">
      <c r="A18" t="s">
        <v>13</v>
      </c>
      <c r="G18" s="8" t="s">
        <v>58</v>
      </c>
      <c r="Q18" s="21"/>
    </row>
    <row r="19" spans="1:17">
      <c r="B19" t="s">
        <v>14</v>
      </c>
      <c r="D19" s="2">
        <v>1288436</v>
      </c>
      <c r="Q19" s="21"/>
    </row>
    <row r="20" spans="1:17">
      <c r="B20" t="s">
        <v>15</v>
      </c>
      <c r="D20" s="3">
        <v>-556299</v>
      </c>
      <c r="G20" s="9" t="s">
        <v>81</v>
      </c>
      <c r="Q20" s="21"/>
    </row>
    <row r="21" spans="1:17">
      <c r="B21" t="s">
        <v>33</v>
      </c>
      <c r="D21" s="3">
        <v>-276600</v>
      </c>
      <c r="Q21" s="21"/>
    </row>
    <row r="22" spans="1:17">
      <c r="B22" t="s">
        <v>43</v>
      </c>
      <c r="D22" s="3">
        <v>-3500</v>
      </c>
      <c r="G22" t="s">
        <v>175</v>
      </c>
      <c r="H22" t="s">
        <v>174</v>
      </c>
      <c r="I22" t="s">
        <v>176</v>
      </c>
      <c r="Q22" s="21"/>
    </row>
    <row r="23" spans="1:17">
      <c r="B23" t="s">
        <v>16</v>
      </c>
      <c r="D23" s="4">
        <v>-25460</v>
      </c>
      <c r="I23" t="s">
        <v>177</v>
      </c>
      <c r="K23" t="s">
        <v>178</v>
      </c>
      <c r="Q23" s="21"/>
    </row>
    <row r="24" spans="1:17" ht="17.25">
      <c r="C24" t="s">
        <v>98</v>
      </c>
      <c r="D24" s="5">
        <f>SUM(D19:D23)</f>
        <v>426577</v>
      </c>
      <c r="G24" s="8"/>
      <c r="H24" t="s">
        <v>174</v>
      </c>
      <c r="I24" s="62">
        <f>D24/D36</f>
        <v>1.4659003436426117</v>
      </c>
      <c r="K24" s="10"/>
      <c r="L24" s="17"/>
      <c r="M24" s="10"/>
      <c r="Q24" s="21"/>
    </row>
    <row r="25" spans="1:17">
      <c r="D25" s="3"/>
      <c r="Q25" s="21"/>
    </row>
    <row r="26" spans="1:17">
      <c r="A26" t="s">
        <v>17</v>
      </c>
      <c r="D26" s="3"/>
      <c r="G26" s="9" t="s">
        <v>82</v>
      </c>
      <c r="Q26" s="21"/>
    </row>
    <row r="27" spans="1:17">
      <c r="B27" t="s">
        <v>61</v>
      </c>
      <c r="D27" s="3">
        <v>75000</v>
      </c>
      <c r="Q27" s="21"/>
    </row>
    <row r="28" spans="1:17" ht="15.75">
      <c r="B28" t="s">
        <v>64</v>
      </c>
      <c r="D28" s="3">
        <v>84900</v>
      </c>
      <c r="G28" s="8" t="s">
        <v>163</v>
      </c>
      <c r="H28" s="58" t="s">
        <v>162</v>
      </c>
      <c r="Q28" s="21"/>
    </row>
    <row r="29" spans="1:17">
      <c r="B29" t="s">
        <v>65</v>
      </c>
      <c r="D29" s="4">
        <v>11282000</v>
      </c>
      <c r="Q29" s="21"/>
    </row>
    <row r="30" spans="1:17">
      <c r="C30" t="s">
        <v>66</v>
      </c>
      <c r="D30" s="5">
        <f>SUM(D27:D29)</f>
        <v>11441900</v>
      </c>
      <c r="G30" s="8"/>
      <c r="H30" t="s">
        <v>171</v>
      </c>
      <c r="I30" s="48">
        <v>426577</v>
      </c>
      <c r="K30" s="10"/>
      <c r="M30" s="10"/>
      <c r="O30" s="10"/>
      <c r="Q30" s="21"/>
    </row>
    <row r="31" spans="1:17">
      <c r="D31" s="3"/>
      <c r="H31" t="s">
        <v>172</v>
      </c>
      <c r="I31" s="48">
        <v>25460</v>
      </c>
      <c r="Q31" s="21"/>
    </row>
    <row r="32" spans="1:17">
      <c r="A32" t="s">
        <v>18</v>
      </c>
      <c r="D32" s="3"/>
      <c r="H32" t="s">
        <v>173</v>
      </c>
      <c r="I32">
        <v>0</v>
      </c>
      <c r="Q32" s="21"/>
    </row>
    <row r="33" spans="1:17">
      <c r="B33" t="s">
        <v>62</v>
      </c>
      <c r="D33" s="3">
        <v>300000</v>
      </c>
      <c r="H33" t="s">
        <v>168</v>
      </c>
      <c r="I33" s="59">
        <v>84900</v>
      </c>
      <c r="Q33" s="21"/>
    </row>
    <row r="34" spans="1:17">
      <c r="B34" t="s">
        <v>63</v>
      </c>
      <c r="D34" s="3">
        <v>-50000</v>
      </c>
      <c r="H34" t="s">
        <v>164</v>
      </c>
      <c r="I34" s="59">
        <v>12159477</v>
      </c>
    </row>
    <row r="35" spans="1:17">
      <c r="B35" t="s">
        <v>67</v>
      </c>
      <c r="D35" s="4">
        <v>41000</v>
      </c>
      <c r="I35" s="64">
        <f>I30-I31+I32-I33-I34</f>
        <v>-11843260</v>
      </c>
    </row>
    <row r="36" spans="1:17">
      <c r="C36" t="s">
        <v>68</v>
      </c>
      <c r="D36" s="5">
        <f>SUM(D33:D35)</f>
        <v>291000</v>
      </c>
    </row>
    <row r="37" spans="1:17">
      <c r="D37" s="3"/>
    </row>
    <row r="38" spans="1:17">
      <c r="A38" t="s">
        <v>69</v>
      </c>
      <c r="D38" s="3">
        <f>D24+D30+D36</f>
        <v>12159477</v>
      </c>
    </row>
    <row r="39" spans="1:17">
      <c r="A39" t="s">
        <v>70</v>
      </c>
      <c r="D39" s="4">
        <v>1853908</v>
      </c>
    </row>
    <row r="40" spans="1:17" ht="15.75" thickBot="1">
      <c r="A40" t="s">
        <v>71</v>
      </c>
      <c r="D40" s="18">
        <f>SUM(D38:D39)</f>
        <v>14013385</v>
      </c>
    </row>
    <row r="41" spans="1:17" ht="15.75" thickTop="1">
      <c r="D41" s="22"/>
    </row>
    <row r="42" spans="1:17">
      <c r="A42" s="33" t="s">
        <v>96</v>
      </c>
      <c r="B42" s="33"/>
      <c r="C42" s="33"/>
      <c r="D42" s="33"/>
      <c r="E42" s="33"/>
    </row>
    <row r="43" spans="1:17">
      <c r="A43" s="33"/>
      <c r="B43" s="33"/>
      <c r="C43" s="33"/>
      <c r="D43" s="33"/>
      <c r="E43" s="33"/>
    </row>
    <row r="45" spans="1:17">
      <c r="A45" s="8" t="s">
        <v>89</v>
      </c>
    </row>
    <row r="46" spans="1:17">
      <c r="A46" s="37" t="s">
        <v>73</v>
      </c>
      <c r="B46" s="37"/>
      <c r="C46" s="37"/>
      <c r="D46" s="37"/>
      <c r="E46" s="37"/>
    </row>
    <row r="47" spans="1:17">
      <c r="A47" s="37"/>
      <c r="B47" s="37"/>
      <c r="C47" s="37"/>
      <c r="D47" s="37"/>
      <c r="E47" s="37"/>
    </row>
    <row r="49" spans="1:17">
      <c r="A49" s="38" t="s">
        <v>74</v>
      </c>
      <c r="B49" s="38"/>
      <c r="C49" s="38"/>
      <c r="D49" s="38"/>
      <c r="E49" s="38"/>
    </row>
    <row r="50" spans="1:17">
      <c r="A50" s="39" t="s">
        <v>11</v>
      </c>
      <c r="B50" s="39"/>
      <c r="C50" s="39"/>
      <c r="D50" s="39"/>
      <c r="E50" s="39"/>
    </row>
    <row r="51" spans="1:17">
      <c r="A51" s="38" t="s">
        <v>12</v>
      </c>
      <c r="B51" s="38"/>
      <c r="C51" s="38"/>
      <c r="D51" s="38"/>
      <c r="E51" s="38"/>
    </row>
    <row r="53" spans="1:17">
      <c r="A53" t="s">
        <v>13</v>
      </c>
      <c r="G53" s="8" t="s">
        <v>72</v>
      </c>
      <c r="Q53" s="21"/>
    </row>
    <row r="54" spans="1:17">
      <c r="B54" t="s">
        <v>14</v>
      </c>
      <c r="D54" s="2">
        <v>967000</v>
      </c>
      <c r="Q54" s="21"/>
    </row>
    <row r="55" spans="1:17">
      <c r="B55" t="s">
        <v>15</v>
      </c>
      <c r="D55" s="3">
        <v>-644000</v>
      </c>
      <c r="G55" s="9" t="s">
        <v>81</v>
      </c>
      <c r="Q55" s="21"/>
    </row>
    <row r="56" spans="1:17">
      <c r="B56" t="s">
        <v>33</v>
      </c>
      <c r="D56" s="3">
        <v>-227000</v>
      </c>
      <c r="G56" t="s">
        <v>170</v>
      </c>
      <c r="Q56" s="21"/>
    </row>
    <row r="57" spans="1:17">
      <c r="B57" t="s">
        <v>43</v>
      </c>
      <c r="D57" s="3">
        <v>-4980</v>
      </c>
      <c r="G57" t="s">
        <v>175</v>
      </c>
      <c r="H57" t="s">
        <v>174</v>
      </c>
      <c r="I57" t="s">
        <v>176</v>
      </c>
      <c r="Q57" s="21"/>
    </row>
    <row r="58" spans="1:17">
      <c r="B58" t="s">
        <v>16</v>
      </c>
      <c r="D58" s="4">
        <v>-16675</v>
      </c>
      <c r="I58" t="s">
        <v>177</v>
      </c>
      <c r="Q58" s="21"/>
    </row>
    <row r="59" spans="1:17">
      <c r="C59" t="s">
        <v>98</v>
      </c>
      <c r="D59" s="5">
        <f>SUM(D54:D58)</f>
        <v>74345</v>
      </c>
      <c r="G59" s="8"/>
      <c r="I59" t="s">
        <v>179</v>
      </c>
      <c r="K59" s="10"/>
      <c r="L59" s="17"/>
      <c r="M59" s="10"/>
      <c r="Q59" s="21"/>
    </row>
    <row r="60" spans="1:17">
      <c r="D60" s="3"/>
      <c r="I60" s="63">
        <f>D59/D65</f>
        <v>-3.3908779931584947</v>
      </c>
      <c r="Q60" s="21"/>
    </row>
    <row r="61" spans="1:17">
      <c r="A61" t="s">
        <v>17</v>
      </c>
      <c r="D61" s="3"/>
      <c r="G61" s="9" t="s">
        <v>82</v>
      </c>
      <c r="Q61" s="21"/>
    </row>
    <row r="62" spans="1:17">
      <c r="B62" t="s">
        <v>75</v>
      </c>
      <c r="D62" s="3">
        <v>4500</v>
      </c>
      <c r="Q62" s="21"/>
    </row>
    <row r="63" spans="1:17" ht="15.75">
      <c r="B63" t="s">
        <v>76</v>
      </c>
      <c r="D63" s="3">
        <v>-13445</v>
      </c>
      <c r="G63" s="8" t="s">
        <v>163</v>
      </c>
      <c r="H63" s="58" t="s">
        <v>162</v>
      </c>
      <c r="Q63" s="21"/>
    </row>
    <row r="64" spans="1:17">
      <c r="B64" t="s">
        <v>77</v>
      </c>
      <c r="D64" s="4">
        <v>-12980</v>
      </c>
      <c r="Q64" s="21"/>
    </row>
    <row r="65" spans="1:17">
      <c r="C65" t="s">
        <v>66</v>
      </c>
      <c r="D65" s="5">
        <f>SUM(D62:D64)</f>
        <v>-21925</v>
      </c>
      <c r="G65" s="8" t="s">
        <v>163</v>
      </c>
      <c r="H65" t="s">
        <v>165</v>
      </c>
      <c r="I65" s="60">
        <v>74345</v>
      </c>
      <c r="K65" s="10"/>
      <c r="M65" s="10"/>
      <c r="O65" s="10"/>
      <c r="Q65" s="21"/>
    </row>
    <row r="66" spans="1:17">
      <c r="D66" s="3"/>
      <c r="G66" t="s">
        <v>166</v>
      </c>
      <c r="H66" t="s">
        <v>167</v>
      </c>
      <c r="I66" s="59">
        <v>0</v>
      </c>
      <c r="Q66" s="21"/>
    </row>
    <row r="67" spans="1:17">
      <c r="A67" t="s">
        <v>18</v>
      </c>
      <c r="D67" s="3"/>
      <c r="G67" s="8" t="s">
        <v>163</v>
      </c>
      <c r="H67" t="s">
        <v>168</v>
      </c>
      <c r="I67" s="59">
        <f>13445+12980</f>
        <v>26425</v>
      </c>
      <c r="Q67" s="21"/>
    </row>
    <row r="68" spans="1:17">
      <c r="B68" t="s">
        <v>78</v>
      </c>
      <c r="D68" s="3">
        <f>-22000</f>
        <v>-22000</v>
      </c>
      <c r="G68" t="s">
        <v>166</v>
      </c>
      <c r="H68" t="s">
        <v>169</v>
      </c>
      <c r="I68" s="59">
        <v>39320</v>
      </c>
      <c r="Q68" s="21"/>
    </row>
    <row r="69" spans="1:17">
      <c r="B69" t="s">
        <v>67</v>
      </c>
      <c r="D69" s="4">
        <v>8900</v>
      </c>
    </row>
    <row r="70" spans="1:17">
      <c r="C70" t="s">
        <v>99</v>
      </c>
      <c r="D70" s="5">
        <f>SUM(D68:D69)</f>
        <v>-13100</v>
      </c>
    </row>
    <row r="71" spans="1:17">
      <c r="D71" s="3"/>
      <c r="G71" t="s">
        <v>163</v>
      </c>
      <c r="H71" s="59">
        <f>74345+0-26425-39320</f>
        <v>8600</v>
      </c>
    </row>
    <row r="72" spans="1:17">
      <c r="A72" t="s">
        <v>69</v>
      </c>
      <c r="D72" s="3">
        <f>D59+D65+D70</f>
        <v>39320</v>
      </c>
      <c r="H72" s="61">
        <v>8600</v>
      </c>
    </row>
    <row r="73" spans="1:17">
      <c r="A73" t="s">
        <v>70</v>
      </c>
      <c r="D73" s="4">
        <v>387224</v>
      </c>
    </row>
    <row r="74" spans="1:17" ht="15.75" thickBot="1">
      <c r="A74" t="s">
        <v>71</v>
      </c>
      <c r="D74" s="6">
        <f>SUM(D72:D73)</f>
        <v>426544</v>
      </c>
    </row>
    <row r="75" spans="1:17" ht="15.75" thickTop="1"/>
    <row r="76" spans="1:17">
      <c r="A76" s="8" t="s">
        <v>97</v>
      </c>
      <c r="D76" s="51"/>
    </row>
  </sheetData>
  <mergeCells count="12">
    <mergeCell ref="A51:E51"/>
    <mergeCell ref="A4:E8"/>
    <mergeCell ref="A11:E12"/>
    <mergeCell ref="A15:E15"/>
    <mergeCell ref="A14:E14"/>
    <mergeCell ref="A16:E16"/>
    <mergeCell ref="A1:E1"/>
    <mergeCell ref="A2:E2"/>
    <mergeCell ref="A46:E47"/>
    <mergeCell ref="A49:E49"/>
    <mergeCell ref="A50:E50"/>
    <mergeCell ref="A42:E43"/>
  </mergeCells>
  <pageMargins left="0.7" right="0.7" top="0.75" bottom="0.75" header="0.3" footer="0.3"/>
  <pageSetup orientation="portrait" horizontalDpi="0" verticalDpi="0"/>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A. Statements of Cash Flows</vt:lpstr>
      <vt:lpstr>B. Cash T-Accounts</vt:lpstr>
      <vt:lpstr>C. Cash Flow Analysis</vt:lpstr>
    </vt:vector>
  </TitlesOfParts>
  <Company>Microsoft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Esmond Kiger, Connie</dc:creator>
  <cp:lastModifiedBy>jnr</cp:lastModifiedBy>
  <dcterms:created xsi:type="dcterms:W3CDTF">2015-08-02T20:53:16Z</dcterms:created>
  <dcterms:modified xsi:type="dcterms:W3CDTF">2019-01-21T11:19:13Z</dcterms:modified>
</cp:coreProperties>
</file>