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5600" windowHeight="6885"/>
  </bookViews>
  <sheets>
    <sheet name="A. Statements of Cash Flows" sheetId="1" r:id="rId1"/>
    <sheet name="B. Cash T-Accounts" sheetId="2" r:id="rId2"/>
    <sheet name="C. Cash Flow Analysis" sheetId="3" r:id="rId3"/>
  </sheets>
  <calcPr calcId="124519" concurrentCalc="0"/>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35" i="3"/>
  <c r="I60"/>
  <c r="I24"/>
  <c r="H71"/>
  <c r="I67"/>
  <c r="J37" i="2"/>
  <c r="J36"/>
  <c r="H38"/>
  <c r="J19"/>
  <c r="J18"/>
  <c r="K80" i="1"/>
  <c r="J82"/>
  <c r="K49"/>
  <c r="K48"/>
  <c r="J50"/>
  <c r="K18"/>
  <c r="K19"/>
  <c r="J20"/>
  <c r="D68" i="3" l="1"/>
  <c r="D70"/>
  <c r="D65"/>
  <c r="D59"/>
  <c r="D36"/>
  <c r="D30"/>
  <c r="D24"/>
  <c r="D72"/>
  <c r="D74"/>
  <c r="D38"/>
  <c r="D40"/>
  <c r="H20" i="2"/>
</calcChain>
</file>

<file path=xl/sharedStrings.xml><?xml version="1.0" encoding="utf-8"?>
<sst xmlns="http://schemas.openxmlformats.org/spreadsheetml/2006/main" count="238" uniqueCount="180">
  <si>
    <r>
      <t xml:space="preserve">Barnaby's Circus, Ltd., </t>
    </r>
    <r>
      <rPr>
        <b/>
        <i/>
        <sz val="11"/>
        <color theme="1"/>
        <rFont val="Calibri"/>
        <family val="2"/>
        <scheme val="minor"/>
      </rPr>
      <t>received</t>
    </r>
    <r>
      <rPr>
        <sz val="11"/>
        <color theme="1"/>
        <rFont val="Calibri"/>
        <family val="2"/>
        <scheme val="minor"/>
      </rPr>
      <t xml:space="preserve"> cash for the following items during the year ending December 31, 2015:</t>
    </r>
  </si>
  <si>
    <t>Dividends paid to stockholders</t>
  </si>
  <si>
    <t>Purchased inventory from suppliers</t>
  </si>
  <si>
    <t>Purchased a new building</t>
  </si>
  <si>
    <t>Paid employee salaries</t>
  </si>
  <si>
    <t>Paid taxes to the IRS</t>
  </si>
  <si>
    <t>Purchased insurance policies to cover the circus</t>
  </si>
  <si>
    <t>Paid a principle payment on a long-term note they owe</t>
  </si>
  <si>
    <t>Received cash from customers</t>
  </si>
  <si>
    <t>Received interest from an investment</t>
  </si>
  <si>
    <t>Solution to Scenario 1:</t>
  </si>
  <si>
    <t>Statement of Cash Flows</t>
  </si>
  <si>
    <t>For the year ending December 31, 2015</t>
  </si>
  <si>
    <t>Cash Flows from Operating Activities:</t>
  </si>
  <si>
    <t>Cash received from customers</t>
  </si>
  <si>
    <t>Cash paid to suppliers</t>
  </si>
  <si>
    <t>Cash paid for taxes</t>
  </si>
  <si>
    <t>Cash Flows from Investing Activities:</t>
  </si>
  <si>
    <t>Cash Flows from Financing Activities:</t>
  </si>
  <si>
    <t>Issued shares of common stock to their new shareholders</t>
  </si>
  <si>
    <r>
      <t xml:space="preserve">Barnaby's Circus, Ltd., had a Cash Balance of $350,000 at year end, December 31, 2014. Barnaby's </t>
    </r>
    <r>
      <rPr>
        <b/>
        <i/>
        <sz val="11"/>
        <color theme="1"/>
        <rFont val="Calibri"/>
        <family val="2"/>
        <scheme val="minor"/>
      </rPr>
      <t>paid</t>
    </r>
    <r>
      <rPr>
        <sz val="11"/>
        <color theme="1"/>
        <rFont val="Calibri"/>
        <family val="2"/>
        <scheme val="minor"/>
      </rPr>
      <t xml:space="preserve"> cash for the following items during the year ending December 31, 2015:</t>
    </r>
  </si>
  <si>
    <t>Paid dividends to shareholders</t>
  </si>
  <si>
    <t xml:space="preserve"> </t>
  </si>
  <si>
    <r>
      <t xml:space="preserve">Cletus' BBQ, Inc., started the year with a cash balance of 452,000 on January 1, 2015. Cletus' </t>
    </r>
    <r>
      <rPr>
        <b/>
        <i/>
        <sz val="11"/>
        <color theme="1"/>
        <rFont val="Calibri"/>
        <family val="2"/>
        <scheme val="minor"/>
      </rPr>
      <t>paid</t>
    </r>
    <r>
      <rPr>
        <sz val="11"/>
        <color theme="1"/>
        <rFont val="Calibri"/>
        <family val="2"/>
        <scheme val="minor"/>
      </rPr>
      <t xml:space="preserve"> cash for the following items during the year ending December 31, 2015:</t>
    </r>
  </si>
  <si>
    <r>
      <t xml:space="preserve">Cletus' BBQ, Inc., </t>
    </r>
    <r>
      <rPr>
        <b/>
        <i/>
        <sz val="11"/>
        <color theme="1"/>
        <rFont val="Calibri"/>
        <family val="2"/>
        <scheme val="minor"/>
      </rPr>
      <t>received</t>
    </r>
    <r>
      <rPr>
        <b/>
        <sz val="11"/>
        <color theme="1"/>
        <rFont val="Calibri"/>
        <family val="2"/>
        <scheme val="minor"/>
      </rPr>
      <t xml:space="preserve"> </t>
    </r>
    <r>
      <rPr>
        <sz val="11"/>
        <color theme="1"/>
        <rFont val="Calibri"/>
        <family val="2"/>
        <scheme val="minor"/>
      </rPr>
      <t>cash for the following items during the year ending December 31, 2015:</t>
    </r>
  </si>
  <si>
    <t>Paid supplier for brisket, pulled pork, and chicken</t>
  </si>
  <si>
    <t>Sold an old BBQ smoker they replaced with a bigger one last year</t>
  </si>
  <si>
    <t>Paid employees wages</t>
  </si>
  <si>
    <t>Purchased a new delivery truck</t>
  </si>
  <si>
    <t>Paid selling and administrative expenses</t>
  </si>
  <si>
    <t>Received rent revenue from a tenant in their building</t>
  </si>
  <si>
    <t>Issued shares of stock to new shareholders</t>
  </si>
  <si>
    <t>Solution to Scenario 2:</t>
  </si>
  <si>
    <t>Cash paid for selling and administrative expenses</t>
  </si>
  <si>
    <t>Solution to Scenario 3:</t>
  </si>
  <si>
    <r>
      <t xml:space="preserve">Quackpot Gardens Corp. ended the year with a cash balance of 452,000 on December 31, 2015. Quackpot </t>
    </r>
    <r>
      <rPr>
        <b/>
        <i/>
        <sz val="11"/>
        <color theme="1"/>
        <rFont val="Calibri"/>
        <family val="2"/>
        <scheme val="minor"/>
      </rPr>
      <t>paid</t>
    </r>
    <r>
      <rPr>
        <sz val="11"/>
        <color theme="1"/>
        <rFont val="Calibri"/>
        <family val="2"/>
        <scheme val="minor"/>
      </rPr>
      <t xml:space="preserve"> cash for the following items during the year ending December 31, 2015:</t>
    </r>
  </si>
  <si>
    <r>
      <t xml:space="preserve">Quackpot Gardens Corp. </t>
    </r>
    <r>
      <rPr>
        <b/>
        <i/>
        <sz val="11"/>
        <color theme="1"/>
        <rFont val="Calibri"/>
        <family val="2"/>
        <scheme val="minor"/>
      </rPr>
      <t>received</t>
    </r>
    <r>
      <rPr>
        <b/>
        <sz val="11"/>
        <color theme="1"/>
        <rFont val="Calibri"/>
        <family val="2"/>
        <scheme val="minor"/>
      </rPr>
      <t xml:space="preserve"> </t>
    </r>
    <r>
      <rPr>
        <sz val="11"/>
        <color theme="1"/>
        <rFont val="Calibri"/>
        <family val="2"/>
        <scheme val="minor"/>
      </rPr>
      <t>cash for the following items during the year ending December 31, 2015:</t>
    </r>
  </si>
  <si>
    <t>Purchased a new huge greenhouse</t>
  </si>
  <si>
    <t>Paid interest on the long-term note</t>
  </si>
  <si>
    <t>Paid all utility bills owed</t>
  </si>
  <si>
    <t>Sold an old delivery van</t>
  </si>
  <si>
    <t>Received cash from a lawsuit settlement</t>
  </si>
  <si>
    <t>Paid supplier for gardening inventory</t>
  </si>
  <si>
    <t>Cash paid for interest</t>
  </si>
  <si>
    <t>Cash</t>
  </si>
  <si>
    <t>Received cash from investors</t>
  </si>
  <si>
    <t xml:space="preserve">Paid cash for hot dog cart </t>
  </si>
  <si>
    <t>Paid cash for hot dog, buns, and condiment inventory</t>
  </si>
  <si>
    <t>Paid cash for cart license</t>
  </si>
  <si>
    <t>Paid cash for insurance</t>
  </si>
  <si>
    <t>Paid cash to accountant</t>
  </si>
  <si>
    <t>Paid cash for taxes</t>
  </si>
  <si>
    <t>Received rent from other hamburger wagon franchisees</t>
  </si>
  <si>
    <t>Got a new loan from the bank</t>
  </si>
  <si>
    <t>Paid employee wages</t>
  </si>
  <si>
    <t>Paid for liability insurance policy</t>
  </si>
  <si>
    <t>Paid all other expenses</t>
  </si>
  <si>
    <t>Made principal payment on long-term note</t>
  </si>
  <si>
    <t>Solution for Scenario 1:</t>
  </si>
  <si>
    <t>A Statement of Cash Flows is presented below for Heavy Metal Corporation. Calculate the Cash Coverage of Growth Ratio and the Free Cash Flows for this company.</t>
  </si>
  <si>
    <t>Heavy Metal Company</t>
  </si>
  <si>
    <t>Proceeds from sale of long-term investment</t>
  </si>
  <si>
    <t>Proceeds from new note payable</t>
  </si>
  <si>
    <t>Payment of principal on bond payable</t>
  </si>
  <si>
    <t>Purchase of heavy metal delivery truck</t>
  </si>
  <si>
    <t>Purchase of new heavy metal storage warehouse</t>
  </si>
  <si>
    <t>Net Cash Flows Used for Investing Activities</t>
  </si>
  <si>
    <t>Proceeds from issue of common stock shares</t>
  </si>
  <si>
    <t>Net Cash Flows Provided by Financing Activities</t>
  </si>
  <si>
    <t>Net Cash Provided during year</t>
  </si>
  <si>
    <t>Beginning Cash at January 1, 2015</t>
  </si>
  <si>
    <t>Ending Cash at December 31, 2015</t>
  </si>
  <si>
    <t>Solution for Scenario 2:</t>
  </si>
  <si>
    <t>A Statement of Cash Flows is presented below for Good Grub Grocery. Calculate the Cash Coverage of Growth Ratio and the Free Cash Flows for this company.</t>
  </si>
  <si>
    <t>Good Grub Grocery</t>
  </si>
  <si>
    <t>Proceeds from sale of delivery truck</t>
  </si>
  <si>
    <t>Purchase of refrigerated display cases</t>
  </si>
  <si>
    <t>Purchase of new forklifts</t>
  </si>
  <si>
    <t>Payment of principal on note payable</t>
  </si>
  <si>
    <t>Hannah's Hot Dogs, Ltd., engaged in the following cash transactions when she started up the business this year. Record each transaction in the Cash T-Account Provided in Columns H and I of this worksheet. Be sure to label each item in the T-Account with its corresponding number. The T-Account is drawn for you in this first scenario.</t>
  </si>
  <si>
    <t>Harry's Hamburgers, Inc., engaged in the following cash transactions during the year. Harry had a cash balance of $45,000 at the beginning of the year. Record each transaction in a Cash T-Account in Columns H and I of this worksheet. Be sure to label each item in the T-Account with its corresponding number or label. Don't forget your beginning balance!</t>
  </si>
  <si>
    <t>Cash Coverage of Growth Ratio Definition:</t>
  </si>
  <si>
    <t>Free Cash Flows Calculation Formula:</t>
  </si>
  <si>
    <t>Module 1 Excel Workbook Assignment</t>
  </si>
  <si>
    <t>Scenario 1 (10 points):</t>
  </si>
  <si>
    <t>Scenario 2 (10 points):</t>
  </si>
  <si>
    <t xml:space="preserve">B. Two company scenarios are listed below. Based on the information provided in each scenario, prepare the corresponding Cash T-Account in the columns to the right of each scenario. Your T-Account should be in good form and utilize cell referencing and formulas where applicable. </t>
  </si>
  <si>
    <t xml:space="preserve">C. Two company scenarios are listed below. Based on the information provided in each scenario, calculate the corresponding (a) Cash Coverage of Growth Ratio and the (b) Free Cash Flows in the columns to the right of each scenario. Your Ratios and Calculations should include the written definition, be labeled clearly, be presented in good form, and utilize cell referencing and formulas where applicable. </t>
  </si>
  <si>
    <t>Scenario 1 (9 points):</t>
  </si>
  <si>
    <t>Scenario 2 (9 points):</t>
  </si>
  <si>
    <t>A. Three company scenarios are listed below. Based on the information provided in each scenario, prepare the corresponding Statement of Cash Flows in the columns to the right of each scenario. Your Statement of Cash Flows should be in good form and utilize cell referencing and formulas where applicable. You must link your spreadsheet cells to get full credit.</t>
  </si>
  <si>
    <t>Check Figure for Scenario 1: Ending Cash is $320,000.</t>
  </si>
  <si>
    <t>Check Figure for Scenario 2: Cash Provided from Operating Activities is $31,400.</t>
  </si>
  <si>
    <t>Check Figure for Scenario 3: Cash Used for Investing Activities is ($224,400). Note that this is not a start-up company so you need to solve for Beginning Cash. It is not zero.</t>
  </si>
  <si>
    <t>Check Figure for Scenario 1: Ending Cash is $24,150.</t>
  </si>
  <si>
    <t>Check Figure for Scenario 2: Ending Cash is $77,400.</t>
  </si>
  <si>
    <t>Check Figure for Scenario 1: Cash Coverage of Growth = 1.16. Note that cash paid for Property is inserted as a positive number to provide a positive ratio.</t>
  </si>
  <si>
    <t>No Check Figures provided for Scenario 2.</t>
  </si>
  <si>
    <t>Net Cash Flows Provided by Operating Activities</t>
  </si>
  <si>
    <t>Net Cash Flows Used For Financing Activities</t>
  </si>
  <si>
    <t>Scenario 3 (10 points):</t>
  </si>
  <si>
    <t>MFE 6100</t>
  </si>
  <si>
    <t>Statement of Cash Flow</t>
  </si>
  <si>
    <t>For year ended 31st December 2015</t>
  </si>
  <si>
    <t>Balance B/d</t>
  </si>
  <si>
    <t>Cr.</t>
  </si>
  <si>
    <t>Dr.</t>
  </si>
  <si>
    <t>Divided Paid to Stockholders</t>
  </si>
  <si>
    <t xml:space="preserve">Purchased Inventory </t>
  </si>
  <si>
    <t xml:space="preserve">Purchased new Building </t>
  </si>
  <si>
    <t xml:space="preserve">Paid Salaries </t>
  </si>
  <si>
    <t>Paid Taxes and IRS</t>
  </si>
  <si>
    <t>Purchased Insurance Policy</t>
  </si>
  <si>
    <t xml:space="preserve">Cash Received from Customers </t>
  </si>
  <si>
    <t xml:space="preserve">Issued Shares </t>
  </si>
  <si>
    <t xml:space="preserve">Received Interest </t>
  </si>
  <si>
    <t>Balance Carried forward at 31st December 2015</t>
  </si>
  <si>
    <t>Statement of Cashflow</t>
  </si>
  <si>
    <t>December 31st 2015</t>
  </si>
  <si>
    <t xml:space="preserve">Particular </t>
  </si>
  <si>
    <t xml:space="preserve">Balance B/d </t>
  </si>
  <si>
    <t>Supplie for brisket and chicken</t>
  </si>
  <si>
    <t>Principle Payment for long term note</t>
  </si>
  <si>
    <t xml:space="preserve">Paid employees wages </t>
  </si>
  <si>
    <t>Purchase a new truck deliver</t>
  </si>
  <si>
    <t>Paid selling and administrative Expenses</t>
  </si>
  <si>
    <t xml:space="preserve">Sold BBQ Smoker </t>
  </si>
  <si>
    <t>Receive Cash from customers</t>
  </si>
  <si>
    <t>Rent Revenue</t>
  </si>
  <si>
    <t>Issued Shares of stock</t>
  </si>
  <si>
    <t>Balance  carried forward</t>
  </si>
  <si>
    <t xml:space="preserve">Balance b/d </t>
  </si>
  <si>
    <t>Gardening inventory</t>
  </si>
  <si>
    <t>Principle payment for long term note</t>
  </si>
  <si>
    <t xml:space="preserve">Employees Wages </t>
  </si>
  <si>
    <t>Purchase New huge Greenhouse</t>
  </si>
  <si>
    <t>Paid utility owed</t>
  </si>
  <si>
    <t xml:space="preserve">Paid divideds to shareholders </t>
  </si>
  <si>
    <t xml:space="preserve">Paid Interest </t>
  </si>
  <si>
    <t>Sold Delivery van</t>
  </si>
  <si>
    <t xml:space="preserve">Receive Cash from Customer </t>
  </si>
  <si>
    <t xml:space="preserve">Receive cash from lawsuit </t>
  </si>
  <si>
    <t>Dr</t>
  </si>
  <si>
    <t>CR</t>
  </si>
  <si>
    <t xml:space="preserve">Investors </t>
  </si>
  <si>
    <t>Hot dog</t>
  </si>
  <si>
    <t xml:space="preserve">Hot dog burst and condiment </t>
  </si>
  <si>
    <t xml:space="preserve">Cart Licence </t>
  </si>
  <si>
    <t xml:space="preserve">Customers </t>
  </si>
  <si>
    <t xml:space="preserve">Insurance </t>
  </si>
  <si>
    <t xml:space="preserve">Paid Accountant </t>
  </si>
  <si>
    <t xml:space="preserve">Taxes </t>
  </si>
  <si>
    <t>Balance b/d</t>
  </si>
  <si>
    <t>Subtotal</t>
  </si>
  <si>
    <t>Balance c/f</t>
  </si>
  <si>
    <t>DR</t>
  </si>
  <si>
    <t>Loan  Payment</t>
  </si>
  <si>
    <t>Received Rent</t>
  </si>
  <si>
    <t xml:space="preserve">loan received </t>
  </si>
  <si>
    <t xml:space="preserve">employee wages </t>
  </si>
  <si>
    <t xml:space="preserve">Liability Insurance </t>
  </si>
  <si>
    <t xml:space="preserve">Other Expenses </t>
  </si>
  <si>
    <t>EBIT - Taxes + Depreciation &amp; Amortization - Capex – Change in Working Capital</t>
  </si>
  <si>
    <t>:</t>
  </si>
  <si>
    <t>Change in working capital</t>
  </si>
  <si>
    <t>EBIT</t>
  </si>
  <si>
    <t xml:space="preserve">: </t>
  </si>
  <si>
    <t xml:space="preserve">Depreciation </t>
  </si>
  <si>
    <t>Capex</t>
  </si>
  <si>
    <t>Change in Working capital</t>
  </si>
  <si>
    <t xml:space="preserve">It is tha amount of cash avaialble to pay for expenses of borrows </t>
  </si>
  <si>
    <t>EDIT</t>
  </si>
  <si>
    <t>Taxes</t>
  </si>
  <si>
    <t>Depreciation</t>
  </si>
  <si>
    <t>-</t>
  </si>
  <si>
    <t>Ratio</t>
  </si>
  <si>
    <t xml:space="preserve">Operating cash flow </t>
  </si>
  <si>
    <t>Total debts</t>
  </si>
  <si>
    <t>426577/291000</t>
  </si>
  <si>
    <t>74345/-21925</t>
  </si>
</sst>
</file>

<file path=xl/styles.xml><?xml version="1.0" encoding="utf-8"?>
<styleSheet xmlns="http://schemas.openxmlformats.org/spreadsheetml/2006/main">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12">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
      <sz val="11"/>
      <color theme="1"/>
      <name val="Calibri"/>
      <family val="2"/>
    </font>
    <font>
      <b/>
      <u val="doubleAccounting"/>
      <sz val="11"/>
      <color theme="1"/>
      <name val="Calibri"/>
      <family val="2"/>
      <scheme val="minor"/>
    </font>
    <font>
      <b/>
      <u val="double"/>
      <sz val="11"/>
      <color theme="1"/>
      <name val="Calibri"/>
      <family val="2"/>
      <scheme val="minor"/>
    </font>
    <font>
      <sz val="12"/>
      <color rgb="FF222222"/>
      <name val="Arial"/>
      <family val="2"/>
    </font>
    <font>
      <u val="double"/>
      <sz val="11"/>
      <color theme="1"/>
      <name val="Calibri"/>
      <family val="2"/>
      <scheme val="minor"/>
    </font>
    <font>
      <u val="doubleAccounting"/>
      <sz val="11"/>
      <color theme="1"/>
      <name val="Calibri"/>
      <family val="2"/>
      <scheme val="minor"/>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5">
    <xf numFmtId="0" fontId="0" fillId="0" borderId="0" xfId="0"/>
    <xf numFmtId="0" fontId="0" fillId="0" borderId="0" xfId="0" applyAlignment="1">
      <alignment wrapText="1"/>
    </xf>
    <xf numFmtId="164" fontId="0" fillId="0" borderId="0" xfId="2" applyNumberFormat="1" applyFont="1"/>
    <xf numFmtId="165" fontId="0" fillId="0" borderId="0" xfId="1" applyNumberFormat="1" applyFont="1"/>
    <xf numFmtId="165" fontId="0" fillId="0" borderId="1" xfId="1" applyNumberFormat="1" applyFont="1" applyBorder="1"/>
    <xf numFmtId="165" fontId="0" fillId="0" borderId="2" xfId="1" applyNumberFormat="1" applyFont="1" applyBorder="1"/>
    <xf numFmtId="164" fontId="0" fillId="0" borderId="3" xfId="2" applyNumberFormat="1" applyFont="1" applyBorder="1"/>
    <xf numFmtId="0" fontId="0" fillId="0" borderId="0" xfId="0" applyFill="1" applyAlignment="1">
      <alignment wrapText="1"/>
    </xf>
    <xf numFmtId="0" fontId="2" fillId="0" borderId="0" xfId="0" applyFont="1"/>
    <xf numFmtId="0" fontId="4" fillId="0" borderId="0" xfId="0" applyFont="1"/>
    <xf numFmtId="165" fontId="0" fillId="0" borderId="0" xfId="0" applyNumberFormat="1"/>
    <xf numFmtId="0" fontId="5" fillId="0" borderId="0" xfId="0" applyFont="1" applyBorder="1" applyAlignment="1"/>
    <xf numFmtId="165" fontId="0" fillId="0" borderId="6" xfId="1" applyNumberFormat="1" applyFont="1" applyBorder="1"/>
    <xf numFmtId="165" fontId="0" fillId="0" borderId="7" xfId="1" applyNumberFormat="1" applyFont="1" applyBorder="1"/>
    <xf numFmtId="0" fontId="2" fillId="0" borderId="0" xfId="0" applyFont="1" applyAlignment="1">
      <alignment horizontal="right"/>
    </xf>
    <xf numFmtId="165" fontId="0" fillId="0" borderId="5" xfId="1" applyNumberFormat="1" applyFont="1" applyBorder="1"/>
    <xf numFmtId="164" fontId="0" fillId="0" borderId="6" xfId="2" applyNumberFormat="1" applyFont="1" applyBorder="1"/>
    <xf numFmtId="0" fontId="6" fillId="0" borderId="0" xfId="0" applyFont="1" applyAlignment="1">
      <alignment horizontal="center" vertical="center"/>
    </xf>
    <xf numFmtId="164" fontId="0" fillId="0" borderId="4" xfId="2" applyNumberFormat="1" applyFont="1" applyBorder="1"/>
    <xf numFmtId="0" fontId="0" fillId="0" borderId="0" xfId="0" applyAlignment="1">
      <alignment horizontal="left" vertical="center" wrapText="1"/>
    </xf>
    <xf numFmtId="0" fontId="0" fillId="0" borderId="0" xfId="0" applyBorder="1" applyAlignment="1">
      <alignment horizontal="center"/>
    </xf>
    <xf numFmtId="0" fontId="0" fillId="0" borderId="0" xfId="0" applyBorder="1"/>
    <xf numFmtId="164" fontId="0" fillId="0" borderId="0" xfId="2" applyNumberFormat="1" applyFont="1" applyBorder="1"/>
    <xf numFmtId="165" fontId="0" fillId="0" borderId="0" xfId="1" applyNumberFormat="1" applyFont="1" applyBorder="1"/>
    <xf numFmtId="3" fontId="0" fillId="0" borderId="0" xfId="0" applyNumberFormat="1" applyBorder="1"/>
    <xf numFmtId="0" fontId="0" fillId="0" borderId="0" xfId="0" applyBorder="1" applyAlignment="1"/>
    <xf numFmtId="0" fontId="0" fillId="0" borderId="0" xfId="0" applyFill="1" applyBorder="1" applyAlignment="1">
      <alignment wrapText="1"/>
    </xf>
    <xf numFmtId="0" fontId="0" fillId="0" borderId="0" xfId="0" applyFill="1" applyBorder="1" applyAlignment="1"/>
    <xf numFmtId="0" fontId="0" fillId="0" borderId="0" xfId="0" applyFill="1" applyBorder="1"/>
    <xf numFmtId="3" fontId="0" fillId="0" borderId="0" xfId="0" applyNumberFormat="1" applyFill="1" applyBorder="1"/>
    <xf numFmtId="165" fontId="0" fillId="0" borderId="8" xfId="1" applyNumberFormat="1" applyFont="1" applyBorder="1"/>
    <xf numFmtId="0" fontId="2" fillId="0" borderId="0" xfId="0" applyFont="1" applyBorder="1" applyAlignment="1">
      <alignment horizontal="right"/>
    </xf>
    <xf numFmtId="0" fontId="2" fillId="0" borderId="0" xfId="0" applyFont="1" applyBorder="1"/>
    <xf numFmtId="0" fontId="2" fillId="0" borderId="0" xfId="0" applyFont="1" applyAlignment="1">
      <alignment horizontal="left" wrapText="1"/>
    </xf>
    <xf numFmtId="0" fontId="2" fillId="0" borderId="0" xfId="0" applyFont="1" applyAlignment="1">
      <alignment horizontal="center"/>
    </xf>
    <xf numFmtId="0" fontId="0" fillId="0" borderId="0" xfId="0" applyAlignment="1">
      <alignment horizontal="left" wrapText="1"/>
    </xf>
    <xf numFmtId="0" fontId="5" fillId="0" borderId="1" xfId="0" applyFont="1" applyBorder="1" applyAlignment="1">
      <alignment horizontal="center"/>
    </xf>
    <xf numFmtId="0" fontId="0" fillId="0" borderId="0" xfId="0"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2" fillId="0" borderId="0" xfId="0" applyFont="1" applyBorder="1" applyAlignment="1">
      <alignment horizontal="center"/>
    </xf>
    <xf numFmtId="6" fontId="0" fillId="0" borderId="0" xfId="0" applyNumberFormat="1" applyBorder="1"/>
    <xf numFmtId="6" fontId="0" fillId="0" borderId="0" xfId="0" applyNumberFormat="1" applyFill="1" applyBorder="1"/>
    <xf numFmtId="0" fontId="2" fillId="0" borderId="0" xfId="0" applyFont="1" applyFill="1" applyBorder="1"/>
    <xf numFmtId="6" fontId="2" fillId="0" borderId="0" xfId="0" applyNumberFormat="1" applyFont="1" applyBorder="1"/>
    <xf numFmtId="0" fontId="2" fillId="0" borderId="0" xfId="0" applyFont="1" applyBorder="1" applyAlignment="1"/>
    <xf numFmtId="6" fontId="2" fillId="0" borderId="0" xfId="0" applyNumberFormat="1" applyFont="1" applyFill="1" applyBorder="1"/>
    <xf numFmtId="0" fontId="0" fillId="0" borderId="0" xfId="0" applyFont="1"/>
    <xf numFmtId="6" fontId="0" fillId="0" borderId="0" xfId="0" applyNumberFormat="1"/>
    <xf numFmtId="6" fontId="2" fillId="0" borderId="0" xfId="0" applyNumberFormat="1" applyFont="1"/>
    <xf numFmtId="6" fontId="0" fillId="0" borderId="0" xfId="0" applyNumberFormat="1" applyFont="1"/>
    <xf numFmtId="164" fontId="0" fillId="0" borderId="0" xfId="0" applyNumberFormat="1"/>
    <xf numFmtId="164" fontId="2" fillId="0" borderId="0" xfId="0" applyNumberFormat="1" applyFont="1"/>
    <xf numFmtId="164" fontId="7" fillId="0" borderId="0" xfId="0" applyNumberFormat="1" applyFont="1"/>
    <xf numFmtId="6" fontId="8" fillId="0" borderId="0" xfId="0" applyNumberFormat="1" applyFont="1"/>
    <xf numFmtId="0" fontId="0" fillId="0" borderId="0" xfId="0" applyFont="1" applyBorder="1"/>
    <xf numFmtId="0" fontId="0" fillId="0" borderId="0" xfId="0" applyFont="1" applyBorder="1" applyAlignment="1">
      <alignment horizontal="left"/>
    </xf>
    <xf numFmtId="6" fontId="0" fillId="0" borderId="0" xfId="0" applyNumberFormat="1" applyFont="1" applyBorder="1"/>
    <xf numFmtId="0" fontId="9" fillId="0" borderId="0" xfId="0" applyFont="1"/>
    <xf numFmtId="44" fontId="0" fillId="0" borderId="0" xfId="2" applyFont="1"/>
    <xf numFmtId="44" fontId="0" fillId="0" borderId="2" xfId="2" applyFont="1" applyBorder="1"/>
    <xf numFmtId="44" fontId="8" fillId="0" borderId="0" xfId="2" applyFont="1"/>
    <xf numFmtId="43" fontId="11" fillId="0" borderId="0" xfId="1" applyFont="1"/>
    <xf numFmtId="0" fontId="10" fillId="0" borderId="0" xfId="0" applyFont="1"/>
    <xf numFmtId="8" fontId="0" fillId="0" borderId="0" xfId="0" applyNumberForma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5"/>
  <sheetViews>
    <sheetView tabSelected="1" topLeftCell="A37" zoomScale="85" zoomScaleNormal="85" workbookViewId="0">
      <selection activeCell="J87" sqref="J87"/>
    </sheetView>
  </sheetViews>
  <sheetFormatPr defaultColWidth="8.85546875" defaultRowHeight="15"/>
  <cols>
    <col min="1" max="1" width="3.42578125" customWidth="1"/>
    <col min="2" max="2" width="62.85546875" bestFit="1" customWidth="1"/>
    <col min="3" max="3" width="10.85546875" customWidth="1"/>
    <col min="4" max="4" width="5.28515625" customWidth="1"/>
    <col min="5" max="5" width="4.140625" customWidth="1"/>
    <col min="7" max="7" width="2.7109375" customWidth="1"/>
    <col min="8" max="8" width="3.140625" customWidth="1"/>
    <col min="9" max="9" width="43.42578125" bestFit="1" customWidth="1"/>
    <col min="10" max="11" width="10.85546875" bestFit="1" customWidth="1"/>
    <col min="12" max="12" width="11.7109375" bestFit="1" customWidth="1"/>
  </cols>
  <sheetData>
    <row r="1" spans="1:13">
      <c r="A1" s="34" t="s">
        <v>83</v>
      </c>
      <c r="B1" s="34"/>
      <c r="C1" s="34"/>
      <c r="D1" s="34"/>
      <c r="E1" s="34"/>
    </row>
    <row r="2" spans="1:13">
      <c r="A2" s="34" t="s">
        <v>101</v>
      </c>
      <c r="B2" s="34"/>
      <c r="C2" s="34"/>
      <c r="D2" s="34"/>
      <c r="E2" s="34"/>
    </row>
    <row r="4" spans="1:13" ht="14.25" customHeight="1">
      <c r="A4" s="33" t="s">
        <v>90</v>
      </c>
      <c r="B4" s="33"/>
      <c r="C4" s="33"/>
      <c r="D4" s="33"/>
      <c r="E4" s="33"/>
      <c r="G4" s="9" t="s">
        <v>10</v>
      </c>
      <c r="J4" s="20"/>
    </row>
    <row r="5" spans="1:13">
      <c r="A5" s="33"/>
      <c r="B5" s="33"/>
      <c r="C5" s="33"/>
      <c r="D5" s="33"/>
      <c r="E5" s="33"/>
      <c r="G5" s="25"/>
      <c r="H5" s="25"/>
      <c r="I5" s="40" t="s">
        <v>102</v>
      </c>
      <c r="J5" s="21"/>
      <c r="K5" s="21"/>
      <c r="L5" s="21"/>
      <c r="M5" s="21"/>
    </row>
    <row r="6" spans="1:13">
      <c r="A6" s="33"/>
      <c r="B6" s="33"/>
      <c r="C6" s="33"/>
      <c r="D6" s="33"/>
      <c r="E6" s="33"/>
      <c r="G6" s="25"/>
      <c r="H6" s="25"/>
      <c r="I6" s="40" t="s">
        <v>103</v>
      </c>
      <c r="J6" s="32"/>
      <c r="K6" s="32"/>
      <c r="L6" s="21"/>
      <c r="M6" s="21"/>
    </row>
    <row r="7" spans="1:13">
      <c r="A7" s="33"/>
      <c r="B7" s="33"/>
      <c r="C7" s="33"/>
      <c r="D7" s="33"/>
      <c r="E7" s="33"/>
      <c r="G7" s="25"/>
      <c r="I7" s="8" t="s">
        <v>119</v>
      </c>
      <c r="J7" s="8" t="s">
        <v>106</v>
      </c>
      <c r="K7" s="8" t="s">
        <v>105</v>
      </c>
      <c r="L7" s="21"/>
      <c r="M7" s="21"/>
    </row>
    <row r="8" spans="1:13">
      <c r="G8" s="21"/>
      <c r="H8" s="25">
        <v>1</v>
      </c>
      <c r="I8" s="25" t="s">
        <v>104</v>
      </c>
      <c r="J8" s="41">
        <v>350000</v>
      </c>
      <c r="K8" s="21">
        <v>0</v>
      </c>
      <c r="L8" s="21"/>
      <c r="M8" s="21"/>
    </row>
    <row r="9" spans="1:13">
      <c r="A9" s="9" t="s">
        <v>84</v>
      </c>
      <c r="G9" s="21"/>
      <c r="H9" s="21">
        <v>2</v>
      </c>
      <c r="I9" s="27" t="s">
        <v>107</v>
      </c>
      <c r="J9" s="21">
        <v>0</v>
      </c>
      <c r="K9" s="41">
        <v>20000</v>
      </c>
      <c r="L9" s="21"/>
      <c r="M9" s="21"/>
    </row>
    <row r="10" spans="1:13" ht="14.65" customHeight="1">
      <c r="A10" s="35" t="s">
        <v>20</v>
      </c>
      <c r="B10" s="35"/>
      <c r="C10" s="35"/>
      <c r="D10" s="35"/>
      <c r="E10" s="35"/>
      <c r="G10" s="21"/>
      <c r="H10" s="21">
        <v>3</v>
      </c>
      <c r="I10" s="27" t="s">
        <v>108</v>
      </c>
      <c r="J10" s="21">
        <v>0</v>
      </c>
      <c r="K10" s="41">
        <v>43000</v>
      </c>
      <c r="L10" s="21"/>
      <c r="M10" s="21"/>
    </row>
    <row r="11" spans="1:13">
      <c r="A11" s="35"/>
      <c r="B11" s="35"/>
      <c r="C11" s="35"/>
      <c r="D11" s="35"/>
      <c r="E11" s="35"/>
      <c r="G11" s="21"/>
      <c r="H11" s="28">
        <v>4</v>
      </c>
      <c r="I11" s="27" t="s">
        <v>109</v>
      </c>
      <c r="J11" s="28">
        <v>0</v>
      </c>
      <c r="K11" s="41">
        <v>125000</v>
      </c>
      <c r="L11" s="21"/>
      <c r="M11" s="21"/>
    </row>
    <row r="12" spans="1:13">
      <c r="A12" s="1"/>
      <c r="B12" s="1"/>
      <c r="C12" s="1"/>
      <c r="D12" s="1"/>
      <c r="E12" s="1"/>
      <c r="G12" s="21"/>
      <c r="H12" s="28">
        <v>5</v>
      </c>
      <c r="I12" s="27" t="s">
        <v>110</v>
      </c>
      <c r="J12" s="28">
        <v>0</v>
      </c>
      <c r="K12" s="41">
        <v>657000</v>
      </c>
      <c r="L12" s="21"/>
      <c r="M12" s="21"/>
    </row>
    <row r="13" spans="1:13">
      <c r="A13">
        <v>1</v>
      </c>
      <c r="B13" t="s">
        <v>1</v>
      </c>
      <c r="C13" s="2">
        <v>20000</v>
      </c>
      <c r="G13" s="21"/>
      <c r="H13" s="28">
        <v>6</v>
      </c>
      <c r="I13" s="27" t="s">
        <v>111</v>
      </c>
      <c r="J13" s="28">
        <v>0</v>
      </c>
      <c r="K13" s="41">
        <v>15000</v>
      </c>
      <c r="L13" s="21"/>
      <c r="M13" s="21"/>
    </row>
    <row r="14" spans="1:13">
      <c r="A14">
        <v>2</v>
      </c>
      <c r="B14" t="s">
        <v>2</v>
      </c>
      <c r="C14" s="3">
        <v>43000</v>
      </c>
      <c r="G14" s="21"/>
      <c r="H14" s="28">
        <v>7</v>
      </c>
      <c r="I14" s="27" t="s">
        <v>112</v>
      </c>
      <c r="J14" s="28">
        <v>0</v>
      </c>
      <c r="K14" s="41">
        <v>120000</v>
      </c>
      <c r="L14" s="21"/>
      <c r="M14" s="21"/>
    </row>
    <row r="15" spans="1:13">
      <c r="A15">
        <v>3</v>
      </c>
      <c r="B15" t="s">
        <v>3</v>
      </c>
      <c r="C15" s="3">
        <v>125000</v>
      </c>
      <c r="G15" s="21"/>
      <c r="H15" s="28">
        <v>8</v>
      </c>
      <c r="I15" s="27" t="s">
        <v>113</v>
      </c>
      <c r="J15" s="41">
        <v>880000</v>
      </c>
      <c r="K15" s="42">
        <v>0</v>
      </c>
      <c r="L15" s="21"/>
      <c r="M15" s="21"/>
    </row>
    <row r="16" spans="1:13">
      <c r="A16">
        <v>4</v>
      </c>
      <c r="B16" t="s">
        <v>4</v>
      </c>
      <c r="C16" s="3">
        <v>657000</v>
      </c>
      <c r="G16" s="21"/>
      <c r="H16" s="28">
        <v>9</v>
      </c>
      <c r="I16" s="27" t="s">
        <v>114</v>
      </c>
      <c r="J16" s="41">
        <v>67000</v>
      </c>
      <c r="K16" s="42">
        <v>0</v>
      </c>
      <c r="L16" s="21"/>
      <c r="M16" s="21"/>
    </row>
    <row r="17" spans="1:13">
      <c r="A17">
        <v>5</v>
      </c>
      <c r="B17" t="s">
        <v>5</v>
      </c>
      <c r="C17" s="3">
        <v>15000</v>
      </c>
      <c r="G17" s="21"/>
      <c r="H17" s="28">
        <v>10</v>
      </c>
      <c r="I17" s="27" t="s">
        <v>115</v>
      </c>
      <c r="J17" s="41">
        <v>3000</v>
      </c>
      <c r="K17" s="42">
        <v>0</v>
      </c>
      <c r="L17" s="21"/>
      <c r="M17" s="21"/>
    </row>
    <row r="18" spans="1:13">
      <c r="A18">
        <v>6</v>
      </c>
      <c r="B18" t="s">
        <v>6</v>
      </c>
      <c r="C18" s="3">
        <v>120000</v>
      </c>
      <c r="G18" s="21"/>
      <c r="H18" s="21"/>
      <c r="I18" s="21"/>
      <c r="J18" s="21"/>
      <c r="K18" s="21">
        <f>SUM(K8:K17)</f>
        <v>980000</v>
      </c>
      <c r="L18" s="21"/>
      <c r="M18" s="21"/>
    </row>
    <row r="19" spans="1:13">
      <c r="G19" s="21"/>
      <c r="H19" s="21"/>
      <c r="I19" s="43" t="s">
        <v>116</v>
      </c>
      <c r="J19" s="32"/>
      <c r="K19" s="44">
        <f>K20-K18</f>
        <v>320000</v>
      </c>
      <c r="L19" s="21"/>
      <c r="M19" s="21"/>
    </row>
    <row r="20" spans="1:13">
      <c r="G20" s="21"/>
      <c r="H20" s="21"/>
      <c r="I20" s="21"/>
      <c r="J20" s="44">
        <f>SUM(J8:J19)</f>
        <v>1300000</v>
      </c>
      <c r="K20" s="44">
        <v>1300000</v>
      </c>
      <c r="L20" s="21"/>
      <c r="M20" s="21"/>
    </row>
    <row r="21" spans="1:13">
      <c r="A21" s="35" t="s">
        <v>0</v>
      </c>
      <c r="B21" s="35"/>
      <c r="C21" s="35"/>
      <c r="D21" s="35"/>
      <c r="E21" s="35"/>
      <c r="G21" s="21"/>
      <c r="H21" s="21"/>
      <c r="I21" s="21"/>
      <c r="J21" s="21"/>
      <c r="K21" s="21"/>
      <c r="L21" s="21"/>
      <c r="M21" s="21"/>
    </row>
    <row r="22" spans="1:13">
      <c r="A22" s="35"/>
      <c r="B22" s="35"/>
      <c r="C22" s="35"/>
      <c r="D22" s="35"/>
      <c r="E22" s="35"/>
      <c r="G22" s="21"/>
      <c r="H22" s="21"/>
      <c r="I22" s="21"/>
      <c r="J22" s="21"/>
      <c r="K22" s="21"/>
      <c r="L22" s="21"/>
      <c r="M22" s="21"/>
    </row>
    <row r="23" spans="1:13">
      <c r="G23" s="21"/>
      <c r="H23" s="21"/>
      <c r="I23" s="21"/>
      <c r="J23" s="21"/>
      <c r="K23" s="21"/>
      <c r="L23" s="21"/>
      <c r="M23" s="21"/>
    </row>
    <row r="24" spans="1:13">
      <c r="A24">
        <v>1</v>
      </c>
      <c r="B24" t="s">
        <v>8</v>
      </c>
      <c r="C24" s="2">
        <v>880000</v>
      </c>
      <c r="G24" s="21"/>
      <c r="H24" s="21"/>
      <c r="I24" s="21"/>
      <c r="J24" s="21"/>
      <c r="K24" s="21"/>
      <c r="L24" s="21"/>
      <c r="M24" s="21"/>
    </row>
    <row r="25" spans="1:13">
      <c r="A25">
        <v>2</v>
      </c>
      <c r="B25" t="s">
        <v>19</v>
      </c>
      <c r="C25" s="3">
        <v>67000</v>
      </c>
      <c r="G25" s="21"/>
      <c r="H25" s="21"/>
      <c r="I25" s="24"/>
      <c r="J25" s="21"/>
      <c r="K25" s="21"/>
      <c r="L25" s="21"/>
      <c r="M25" s="21"/>
    </row>
    <row r="26" spans="1:13">
      <c r="A26">
        <v>3</v>
      </c>
      <c r="B26" t="s">
        <v>9</v>
      </c>
      <c r="C26" s="3">
        <v>3000</v>
      </c>
      <c r="G26" s="21"/>
      <c r="H26" s="21"/>
      <c r="I26" s="21"/>
      <c r="J26" s="21"/>
      <c r="K26" s="21"/>
      <c r="L26" s="21"/>
      <c r="M26" s="21"/>
    </row>
    <row r="27" spans="1:13">
      <c r="G27" s="21"/>
      <c r="H27" s="21"/>
      <c r="I27" s="21"/>
      <c r="J27" s="21"/>
      <c r="K27" s="21"/>
      <c r="L27" s="23"/>
      <c r="M27" s="21"/>
    </row>
    <row r="28" spans="1:13">
      <c r="A28" s="8" t="s">
        <v>91</v>
      </c>
      <c r="G28" s="21"/>
      <c r="H28" s="21"/>
      <c r="I28" s="21"/>
      <c r="J28" s="21"/>
      <c r="K28" s="21"/>
      <c r="L28" s="21"/>
      <c r="M28" s="21"/>
    </row>
    <row r="29" spans="1:13">
      <c r="G29" s="21"/>
      <c r="H29" s="21"/>
      <c r="I29" s="21"/>
      <c r="J29" s="21"/>
      <c r="K29" s="21"/>
      <c r="L29" s="21"/>
      <c r="M29" s="21"/>
    </row>
    <row r="30" spans="1:13">
      <c r="G30" s="21"/>
      <c r="H30" s="21"/>
      <c r="I30" s="21"/>
      <c r="J30" s="21"/>
      <c r="K30" s="21"/>
      <c r="L30" s="21"/>
      <c r="M30" s="21"/>
    </row>
    <row r="31" spans="1:13" ht="15" customHeight="1">
      <c r="G31" s="27"/>
      <c r="H31" s="27"/>
      <c r="I31" s="27"/>
      <c r="J31" s="27"/>
      <c r="K31" s="21"/>
      <c r="L31" s="21"/>
      <c r="M31" s="21"/>
    </row>
    <row r="32" spans="1:13">
      <c r="G32" s="27"/>
      <c r="H32" s="27"/>
      <c r="I32" s="27"/>
      <c r="J32" s="27"/>
      <c r="K32" s="21"/>
      <c r="L32" s="21"/>
      <c r="M32" s="21"/>
    </row>
    <row r="33" spans="1:13">
      <c r="B33" t="s">
        <v>22</v>
      </c>
      <c r="G33" s="7"/>
      <c r="H33" s="7"/>
      <c r="I33" s="7"/>
      <c r="J33" s="7"/>
    </row>
    <row r="34" spans="1:13">
      <c r="A34" s="9" t="s">
        <v>85</v>
      </c>
      <c r="G34" s="9" t="s">
        <v>32</v>
      </c>
      <c r="J34" s="20"/>
    </row>
    <row r="35" spans="1:13">
      <c r="A35" s="35" t="s">
        <v>23</v>
      </c>
      <c r="B35" s="35"/>
      <c r="C35" s="35"/>
      <c r="D35" s="35"/>
      <c r="E35" s="35"/>
      <c r="G35" s="25"/>
      <c r="H35" s="25"/>
      <c r="I35" s="40" t="s">
        <v>117</v>
      </c>
      <c r="J35" s="21"/>
      <c r="K35" s="21"/>
      <c r="L35" s="21"/>
      <c r="M35" s="21"/>
    </row>
    <row r="36" spans="1:13">
      <c r="A36" s="35"/>
      <c r="B36" s="35"/>
      <c r="C36" s="35"/>
      <c r="D36" s="35"/>
      <c r="E36" s="35"/>
      <c r="G36" s="25"/>
      <c r="H36" s="25"/>
      <c r="I36" s="40" t="s">
        <v>118</v>
      </c>
      <c r="J36" s="21"/>
      <c r="K36" s="21"/>
      <c r="L36" s="21"/>
      <c r="M36" s="21"/>
    </row>
    <row r="37" spans="1:13">
      <c r="G37" s="25"/>
      <c r="H37" s="25"/>
      <c r="I37" s="45" t="s">
        <v>119</v>
      </c>
      <c r="J37" s="32" t="s">
        <v>106</v>
      </c>
      <c r="K37" s="32" t="s">
        <v>105</v>
      </c>
      <c r="L37" s="21"/>
      <c r="M37" s="21"/>
    </row>
    <row r="38" spans="1:13">
      <c r="A38">
        <v>1</v>
      </c>
      <c r="B38" t="s">
        <v>25</v>
      </c>
      <c r="C38" s="2">
        <v>82000</v>
      </c>
      <c r="G38" s="21"/>
      <c r="H38" s="21">
        <v>1</v>
      </c>
      <c r="I38" s="21" t="s">
        <v>120</v>
      </c>
      <c r="J38" s="41">
        <v>452000</v>
      </c>
      <c r="K38" s="41">
        <v>0</v>
      </c>
      <c r="L38" s="21"/>
      <c r="M38" s="21"/>
    </row>
    <row r="39" spans="1:13">
      <c r="A39">
        <v>2</v>
      </c>
      <c r="B39" t="s">
        <v>7</v>
      </c>
      <c r="C39" s="3">
        <v>9500</v>
      </c>
      <c r="G39" s="21"/>
      <c r="H39" s="21">
        <v>2</v>
      </c>
      <c r="I39" s="21" t="s">
        <v>121</v>
      </c>
      <c r="J39" s="21">
        <v>0</v>
      </c>
      <c r="K39" s="41">
        <v>82000</v>
      </c>
      <c r="L39" s="21"/>
      <c r="M39" s="21"/>
    </row>
    <row r="40" spans="1:13">
      <c r="A40">
        <v>3</v>
      </c>
      <c r="B40" t="s">
        <v>27</v>
      </c>
      <c r="C40" s="3">
        <v>76000</v>
      </c>
      <c r="G40" s="21"/>
      <c r="H40" s="21">
        <v>3</v>
      </c>
      <c r="I40" s="21" t="s">
        <v>122</v>
      </c>
      <c r="J40" s="21">
        <v>0</v>
      </c>
      <c r="K40" s="41">
        <v>9500</v>
      </c>
      <c r="L40" s="21"/>
      <c r="M40" s="21"/>
    </row>
    <row r="41" spans="1:13">
      <c r="A41">
        <v>4</v>
      </c>
      <c r="B41" t="s">
        <v>28</v>
      </c>
      <c r="C41" s="3">
        <v>47500</v>
      </c>
      <c r="G41" s="21"/>
      <c r="H41" s="28">
        <v>4</v>
      </c>
      <c r="I41" s="28" t="s">
        <v>123</v>
      </c>
      <c r="J41" s="28">
        <v>0</v>
      </c>
      <c r="K41" s="41">
        <v>76000</v>
      </c>
      <c r="L41" s="21"/>
      <c r="M41" s="21"/>
    </row>
    <row r="42" spans="1:13">
      <c r="A42">
        <v>5</v>
      </c>
      <c r="B42" t="s">
        <v>29</v>
      </c>
      <c r="C42" s="3">
        <v>23600</v>
      </c>
      <c r="G42" s="21"/>
      <c r="H42" s="28">
        <v>5</v>
      </c>
      <c r="I42" s="28" t="s">
        <v>124</v>
      </c>
      <c r="J42" s="28">
        <v>0</v>
      </c>
      <c r="K42" s="42">
        <v>47500</v>
      </c>
      <c r="L42" s="21"/>
      <c r="M42" s="21"/>
    </row>
    <row r="43" spans="1:13">
      <c r="G43" s="21"/>
      <c r="H43" s="28">
        <v>6</v>
      </c>
      <c r="I43" s="28" t="s">
        <v>125</v>
      </c>
      <c r="J43" s="28">
        <v>0</v>
      </c>
      <c r="K43" s="41">
        <v>23600</v>
      </c>
      <c r="L43" s="21"/>
      <c r="M43" s="21"/>
    </row>
    <row r="44" spans="1:13">
      <c r="G44" s="21"/>
      <c r="H44" s="28">
        <v>7</v>
      </c>
      <c r="I44" s="28" t="s">
        <v>126</v>
      </c>
      <c r="J44" s="41">
        <v>2000</v>
      </c>
      <c r="K44" s="42">
        <v>0</v>
      </c>
      <c r="L44" s="21"/>
      <c r="M44" s="21"/>
    </row>
    <row r="45" spans="1:13">
      <c r="A45" s="35" t="s">
        <v>24</v>
      </c>
      <c r="B45" s="35"/>
      <c r="C45" s="35"/>
      <c r="D45" s="35"/>
      <c r="E45" s="35"/>
      <c r="G45" s="21"/>
      <c r="H45" s="28">
        <v>8</v>
      </c>
      <c r="I45" s="28" t="s">
        <v>127</v>
      </c>
      <c r="J45" s="41">
        <v>197000</v>
      </c>
      <c r="K45" s="42">
        <v>0</v>
      </c>
      <c r="L45" s="21"/>
      <c r="M45" s="21"/>
    </row>
    <row r="46" spans="1:13">
      <c r="A46" s="35"/>
      <c r="B46" s="35"/>
      <c r="C46" s="35"/>
      <c r="D46" s="35"/>
      <c r="E46" s="35"/>
      <c r="G46" s="21"/>
      <c r="H46" s="28">
        <v>9</v>
      </c>
      <c r="I46" s="28" t="s">
        <v>128</v>
      </c>
      <c r="J46" s="41">
        <v>16000</v>
      </c>
      <c r="K46" s="42">
        <v>0</v>
      </c>
      <c r="L46" s="21"/>
      <c r="M46" s="21"/>
    </row>
    <row r="47" spans="1:13">
      <c r="G47" s="21"/>
      <c r="H47" s="28">
        <v>10</v>
      </c>
      <c r="I47" s="28" t="s">
        <v>129</v>
      </c>
      <c r="J47" s="41">
        <v>40000</v>
      </c>
      <c r="K47" s="42">
        <v>0</v>
      </c>
      <c r="L47" s="21"/>
      <c r="M47" s="21"/>
    </row>
    <row r="48" spans="1:13">
      <c r="A48">
        <v>1</v>
      </c>
      <c r="B48" t="s">
        <v>26</v>
      </c>
      <c r="C48" s="2">
        <v>2000</v>
      </c>
      <c r="G48" s="21"/>
      <c r="H48" s="21"/>
      <c r="I48" s="21"/>
      <c r="J48" s="21"/>
      <c r="K48" s="41">
        <f>SUM(K39:K47)</f>
        <v>238600</v>
      </c>
      <c r="L48" s="21"/>
      <c r="M48" s="21"/>
    </row>
    <row r="49" spans="1:13">
      <c r="A49">
        <v>2</v>
      </c>
      <c r="B49" t="s">
        <v>8</v>
      </c>
      <c r="C49" s="3">
        <v>197000</v>
      </c>
      <c r="G49" s="21"/>
      <c r="H49" s="21"/>
      <c r="I49" s="28" t="s">
        <v>130</v>
      </c>
      <c r="J49" s="21"/>
      <c r="K49" s="44">
        <f>K50-K48</f>
        <v>468400</v>
      </c>
      <c r="L49" s="21"/>
      <c r="M49" s="21"/>
    </row>
    <row r="50" spans="1:13">
      <c r="A50">
        <v>3</v>
      </c>
      <c r="B50" t="s">
        <v>30</v>
      </c>
      <c r="C50" s="3">
        <v>16000</v>
      </c>
      <c r="G50" s="21"/>
      <c r="H50" s="21"/>
      <c r="I50" s="21"/>
      <c r="J50" s="41">
        <f>SUM(J38:J49)</f>
        <v>707000</v>
      </c>
      <c r="K50" s="41">
        <v>707000</v>
      </c>
      <c r="L50" s="21"/>
      <c r="M50" s="21"/>
    </row>
    <row r="51" spans="1:13">
      <c r="A51">
        <v>4</v>
      </c>
      <c r="B51" t="s">
        <v>31</v>
      </c>
      <c r="C51" s="3">
        <v>40000</v>
      </c>
      <c r="G51" s="21"/>
      <c r="H51" s="21"/>
      <c r="I51" s="21"/>
      <c r="J51" s="21"/>
      <c r="K51" s="21"/>
      <c r="L51" s="21"/>
      <c r="M51" s="21"/>
    </row>
    <row r="52" spans="1:13">
      <c r="G52" s="21"/>
      <c r="H52" s="21"/>
      <c r="I52" s="21"/>
      <c r="J52" s="21"/>
      <c r="K52" s="21"/>
      <c r="L52" s="21"/>
      <c r="M52" s="21"/>
    </row>
    <row r="53" spans="1:13">
      <c r="A53" s="8" t="s">
        <v>92</v>
      </c>
      <c r="G53" s="21"/>
      <c r="H53" s="21"/>
      <c r="I53" s="21"/>
      <c r="J53" s="21"/>
      <c r="K53" s="21"/>
      <c r="L53" s="21"/>
      <c r="M53" s="21"/>
    </row>
    <row r="54" spans="1:13">
      <c r="G54" s="21"/>
      <c r="H54" s="21"/>
      <c r="I54" s="21"/>
      <c r="J54" s="21"/>
      <c r="K54" s="21"/>
      <c r="L54" s="21"/>
      <c r="M54" s="21"/>
    </row>
    <row r="55" spans="1:13">
      <c r="G55" s="21"/>
      <c r="H55" s="21"/>
      <c r="I55" s="24"/>
      <c r="J55" s="21"/>
      <c r="K55" s="21"/>
      <c r="L55" s="21"/>
      <c r="M55" s="21"/>
    </row>
    <row r="56" spans="1:13">
      <c r="G56" s="21"/>
      <c r="H56" s="21"/>
      <c r="I56" s="21"/>
      <c r="J56" s="21"/>
      <c r="K56" s="21"/>
      <c r="L56" s="21"/>
      <c r="M56" s="21"/>
    </row>
    <row r="57" spans="1:13">
      <c r="G57" s="21"/>
      <c r="H57" s="21"/>
      <c r="I57" s="21"/>
      <c r="J57" s="21"/>
      <c r="K57" s="21"/>
      <c r="L57" s="23"/>
      <c r="M57" s="21"/>
    </row>
    <row r="58" spans="1:13">
      <c r="G58" s="21"/>
      <c r="H58" s="21"/>
      <c r="I58" s="21"/>
      <c r="J58" s="21"/>
      <c r="K58" s="21"/>
      <c r="L58" s="21"/>
      <c r="M58" s="21"/>
    </row>
    <row r="59" spans="1:13">
      <c r="G59" s="21"/>
      <c r="H59" s="21"/>
      <c r="I59" s="21"/>
      <c r="J59" s="21"/>
      <c r="K59" s="21"/>
      <c r="L59" s="21"/>
      <c r="M59" s="21"/>
    </row>
    <row r="60" spans="1:13">
      <c r="G60" s="21"/>
      <c r="H60" s="21"/>
      <c r="I60" s="21"/>
      <c r="J60" s="21"/>
      <c r="K60" s="21"/>
      <c r="L60" s="21"/>
      <c r="M60" s="21"/>
    </row>
    <row r="61" spans="1:13">
      <c r="G61" s="26"/>
      <c r="H61" s="26"/>
      <c r="I61" s="26"/>
      <c r="J61" s="26"/>
      <c r="K61" s="21"/>
      <c r="L61" s="21"/>
      <c r="M61" s="21"/>
    </row>
    <row r="62" spans="1:13">
      <c r="G62" s="26"/>
      <c r="H62" s="26"/>
      <c r="I62" s="26"/>
      <c r="J62" s="26"/>
      <c r="K62" s="21"/>
      <c r="L62" s="21"/>
      <c r="M62" s="21"/>
    </row>
    <row r="64" spans="1:13">
      <c r="A64" s="8" t="s">
        <v>100</v>
      </c>
      <c r="G64" s="9" t="s">
        <v>34</v>
      </c>
      <c r="J64" s="20"/>
    </row>
    <row r="65" spans="1:11">
      <c r="A65" s="35" t="s">
        <v>35</v>
      </c>
      <c r="B65" s="35"/>
      <c r="C65" s="35"/>
      <c r="D65" s="35"/>
      <c r="E65" s="35"/>
      <c r="G65" s="27"/>
      <c r="H65" s="27"/>
      <c r="I65" s="27"/>
      <c r="J65" s="28"/>
      <c r="K65" s="28"/>
    </row>
    <row r="66" spans="1:11">
      <c r="A66" s="35"/>
      <c r="B66" s="35"/>
      <c r="C66" s="35"/>
      <c r="D66" s="35"/>
      <c r="E66" s="35"/>
      <c r="G66" s="27"/>
      <c r="H66" s="27"/>
      <c r="I66" s="40" t="s">
        <v>117</v>
      </c>
      <c r="J66" s="21"/>
      <c r="K66" s="21"/>
    </row>
    <row r="67" spans="1:11">
      <c r="G67" s="27"/>
      <c r="H67" s="27"/>
      <c r="I67" s="40" t="s">
        <v>118</v>
      </c>
      <c r="J67" s="21"/>
      <c r="K67" s="21"/>
    </row>
    <row r="68" spans="1:11">
      <c r="A68">
        <v>1</v>
      </c>
      <c r="B68" t="s">
        <v>42</v>
      </c>
      <c r="C68" s="2">
        <v>139000</v>
      </c>
      <c r="G68" s="28"/>
      <c r="H68" s="28"/>
      <c r="I68" s="45" t="s">
        <v>119</v>
      </c>
      <c r="J68" s="32" t="s">
        <v>106</v>
      </c>
      <c r="K68" s="32" t="s">
        <v>105</v>
      </c>
    </row>
    <row r="69" spans="1:11">
      <c r="A69">
        <v>2</v>
      </c>
      <c r="B69" t="s">
        <v>7</v>
      </c>
      <c r="C69" s="3">
        <v>22300</v>
      </c>
      <c r="G69" s="28"/>
      <c r="H69" s="28">
        <v>1</v>
      </c>
      <c r="I69" s="28" t="s">
        <v>131</v>
      </c>
      <c r="J69" s="42">
        <v>452000</v>
      </c>
      <c r="K69" s="28"/>
    </row>
    <row r="70" spans="1:11">
      <c r="A70">
        <v>3</v>
      </c>
      <c r="B70" t="s">
        <v>27</v>
      </c>
      <c r="C70" s="3">
        <v>78000</v>
      </c>
      <c r="G70" s="28"/>
      <c r="H70" s="28">
        <v>2</v>
      </c>
      <c r="I70" s="28" t="s">
        <v>132</v>
      </c>
      <c r="J70" s="28"/>
      <c r="K70" s="42">
        <v>139000</v>
      </c>
    </row>
    <row r="71" spans="1:11">
      <c r="A71">
        <v>4</v>
      </c>
      <c r="B71" t="s">
        <v>37</v>
      </c>
      <c r="C71" s="3">
        <v>230000</v>
      </c>
      <c r="G71" s="28"/>
      <c r="H71" s="28">
        <v>3</v>
      </c>
      <c r="I71" s="28" t="s">
        <v>133</v>
      </c>
      <c r="J71" s="28"/>
      <c r="K71" s="42">
        <v>22300</v>
      </c>
    </row>
    <row r="72" spans="1:11">
      <c r="A72">
        <v>5</v>
      </c>
      <c r="B72" t="s">
        <v>38</v>
      </c>
      <c r="C72" s="3">
        <v>12000</v>
      </c>
      <c r="G72" s="28"/>
      <c r="H72" s="28">
        <v>4</v>
      </c>
      <c r="I72" s="28" t="s">
        <v>134</v>
      </c>
      <c r="J72" s="28"/>
      <c r="K72" s="42">
        <v>78000</v>
      </c>
    </row>
    <row r="73" spans="1:11">
      <c r="A73">
        <v>6</v>
      </c>
      <c r="B73" t="s">
        <v>39</v>
      </c>
      <c r="C73" s="3">
        <v>33900</v>
      </c>
      <c r="G73" s="28"/>
      <c r="H73" s="28">
        <v>5</v>
      </c>
      <c r="I73" s="28" t="s">
        <v>135</v>
      </c>
      <c r="J73" s="28"/>
      <c r="K73" s="42">
        <v>230000</v>
      </c>
    </row>
    <row r="74" spans="1:11">
      <c r="A74">
        <v>7</v>
      </c>
      <c r="B74" t="s">
        <v>21</v>
      </c>
      <c r="C74" s="3">
        <v>4000</v>
      </c>
      <c r="G74" s="28"/>
      <c r="H74" s="28">
        <v>6</v>
      </c>
      <c r="I74" s="28" t="s">
        <v>136</v>
      </c>
      <c r="J74" s="28"/>
      <c r="K74" s="42">
        <v>33900</v>
      </c>
    </row>
    <row r="75" spans="1:11">
      <c r="G75" s="28"/>
      <c r="H75" s="28">
        <v>7</v>
      </c>
      <c r="I75" s="28" t="s">
        <v>137</v>
      </c>
      <c r="J75" s="28"/>
      <c r="K75" s="42">
        <v>4000</v>
      </c>
    </row>
    <row r="76" spans="1:11">
      <c r="G76" s="28"/>
      <c r="H76" s="28">
        <v>8</v>
      </c>
      <c r="I76" s="28" t="s">
        <v>138</v>
      </c>
      <c r="J76" s="28"/>
      <c r="K76" s="42">
        <v>12000</v>
      </c>
    </row>
    <row r="77" spans="1:11">
      <c r="A77" s="35" t="s">
        <v>36</v>
      </c>
      <c r="B77" s="35"/>
      <c r="C77" s="35"/>
      <c r="D77" s="35"/>
      <c r="E77" s="35"/>
      <c r="G77" s="28"/>
      <c r="H77" s="28">
        <v>9</v>
      </c>
      <c r="I77" s="28" t="s">
        <v>139</v>
      </c>
      <c r="J77" s="42">
        <v>5600</v>
      </c>
      <c r="K77" s="28"/>
    </row>
    <row r="78" spans="1:11">
      <c r="A78" s="35"/>
      <c r="B78" s="35"/>
      <c r="C78" s="35"/>
      <c r="D78" s="35"/>
      <c r="E78" s="35"/>
      <c r="G78" s="28"/>
      <c r="H78" s="28">
        <v>10</v>
      </c>
      <c r="I78" s="28" t="s">
        <v>140</v>
      </c>
      <c r="J78" s="42">
        <v>354000</v>
      </c>
      <c r="K78" s="28"/>
    </row>
    <row r="79" spans="1:11">
      <c r="G79" s="28"/>
      <c r="H79" s="28">
        <v>11</v>
      </c>
      <c r="I79" s="28" t="s">
        <v>141</v>
      </c>
      <c r="J79" s="42">
        <v>20000</v>
      </c>
      <c r="K79" s="28"/>
    </row>
    <row r="80" spans="1:11">
      <c r="A80">
        <v>1</v>
      </c>
      <c r="B80" t="s">
        <v>40</v>
      </c>
      <c r="C80" s="2">
        <v>5600</v>
      </c>
      <c r="G80" s="28"/>
      <c r="H80" s="28"/>
      <c r="I80" s="28"/>
      <c r="J80" s="28"/>
      <c r="K80" s="42">
        <f>SUM(K70:K79)</f>
        <v>519200</v>
      </c>
    </row>
    <row r="81" spans="1:12">
      <c r="A81">
        <v>2</v>
      </c>
      <c r="B81" t="s">
        <v>8</v>
      </c>
      <c r="C81" s="3">
        <v>354000</v>
      </c>
      <c r="G81" s="28"/>
      <c r="H81" s="28"/>
      <c r="I81" s="28"/>
      <c r="J81" s="28"/>
      <c r="K81" s="28"/>
    </row>
    <row r="82" spans="1:12">
      <c r="A82">
        <v>3</v>
      </c>
      <c r="B82" t="s">
        <v>41</v>
      </c>
      <c r="C82" s="3">
        <v>20000</v>
      </c>
      <c r="G82" s="28"/>
      <c r="H82" s="28"/>
      <c r="I82" s="28"/>
      <c r="J82" s="46">
        <f>SUM(J69:J81)</f>
        <v>831600</v>
      </c>
      <c r="K82" s="46">
        <v>831600</v>
      </c>
    </row>
    <row r="83" spans="1:12">
      <c r="C83" s="3"/>
      <c r="G83" s="28"/>
      <c r="H83" s="28"/>
      <c r="I83" s="28"/>
      <c r="J83" s="28"/>
      <c r="K83" s="28"/>
    </row>
    <row r="84" spans="1:12" ht="15.4" customHeight="1">
      <c r="A84" s="33" t="s">
        <v>93</v>
      </c>
      <c r="B84" s="33"/>
      <c r="C84" s="33"/>
      <c r="D84" s="33"/>
      <c r="E84" s="33"/>
      <c r="G84" s="28"/>
      <c r="H84" s="28"/>
      <c r="I84" s="28"/>
      <c r="J84" s="28"/>
      <c r="K84" s="28"/>
    </row>
    <row r="85" spans="1:12">
      <c r="A85" s="33"/>
      <c r="B85" s="33"/>
      <c r="C85" s="33"/>
      <c r="D85" s="33"/>
      <c r="E85" s="33"/>
      <c r="G85" s="28"/>
      <c r="H85" s="28"/>
      <c r="I85" s="28"/>
      <c r="J85" s="28"/>
      <c r="K85" s="28"/>
    </row>
    <row r="86" spans="1:12">
      <c r="G86" s="28"/>
      <c r="H86" s="28"/>
      <c r="I86" s="29"/>
      <c r="J86" s="28"/>
      <c r="K86" s="28"/>
    </row>
    <row r="87" spans="1:12">
      <c r="G87" s="28"/>
      <c r="H87" s="28"/>
      <c r="I87" s="28"/>
      <c r="J87" s="28"/>
      <c r="K87" s="28"/>
    </row>
    <row r="88" spans="1:12">
      <c r="G88" s="28"/>
      <c r="H88" s="28"/>
      <c r="I88" s="28"/>
      <c r="J88" s="28"/>
      <c r="K88" s="28"/>
      <c r="L88" s="3"/>
    </row>
    <row r="89" spans="1:12">
      <c r="G89" s="28"/>
      <c r="H89" s="28"/>
      <c r="I89" s="28"/>
      <c r="J89" s="28"/>
      <c r="K89" s="28"/>
    </row>
    <row r="90" spans="1:12">
      <c r="G90" s="28"/>
      <c r="H90" s="28"/>
      <c r="I90" s="28"/>
      <c r="J90" s="28"/>
      <c r="K90" s="28"/>
    </row>
    <row r="91" spans="1:12">
      <c r="G91" s="28"/>
      <c r="H91" s="28"/>
      <c r="I91" s="28"/>
      <c r="J91" s="28"/>
      <c r="K91" s="28"/>
    </row>
    <row r="92" spans="1:12">
      <c r="G92" s="26"/>
      <c r="H92" s="26"/>
      <c r="I92" s="26"/>
      <c r="J92" s="26"/>
      <c r="K92" s="28"/>
    </row>
    <row r="93" spans="1:12">
      <c r="G93" s="26"/>
      <c r="H93" s="26"/>
      <c r="I93" s="26"/>
      <c r="J93" s="26"/>
      <c r="K93" s="28"/>
    </row>
    <row r="94" spans="1:12">
      <c r="G94" s="28"/>
      <c r="H94" s="28"/>
      <c r="I94" s="28"/>
      <c r="J94" s="28"/>
      <c r="K94" s="28"/>
    </row>
    <row r="95" spans="1:12">
      <c r="G95" s="28"/>
      <c r="H95" s="28"/>
      <c r="I95" s="28"/>
      <c r="J95" s="28"/>
      <c r="K95" s="28"/>
    </row>
  </sheetData>
  <mergeCells count="10">
    <mergeCell ref="A84:E85"/>
    <mergeCell ref="A1:E1"/>
    <mergeCell ref="A2:E2"/>
    <mergeCell ref="A4:E7"/>
    <mergeCell ref="A21:E22"/>
    <mergeCell ref="A77:E78"/>
    <mergeCell ref="A10:E11"/>
    <mergeCell ref="A65:E66"/>
    <mergeCell ref="A35:E36"/>
    <mergeCell ref="A45:E46"/>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N42"/>
  <sheetViews>
    <sheetView workbookViewId="0">
      <selection activeCell="H42" sqref="H42"/>
    </sheetView>
  </sheetViews>
  <sheetFormatPr defaultColWidth="8.85546875" defaultRowHeight="15"/>
  <cols>
    <col min="1" max="1" width="2.85546875" customWidth="1"/>
    <col min="2" max="2" width="37.85546875" customWidth="1"/>
    <col min="4" max="4" width="11.140625" bestFit="1" customWidth="1"/>
    <col min="7" max="7" width="13.85546875" bestFit="1" customWidth="1"/>
    <col min="8" max="8" width="12.140625" customWidth="1"/>
    <col min="9" max="9" width="30.28515625" bestFit="1" customWidth="1"/>
    <col min="10" max="10" width="9.28515625" bestFit="1" customWidth="1"/>
  </cols>
  <sheetData>
    <row r="1" spans="1:14">
      <c r="A1" s="34" t="s">
        <v>83</v>
      </c>
      <c r="B1" s="34"/>
      <c r="C1" s="34"/>
      <c r="D1" s="34"/>
      <c r="E1" s="34"/>
    </row>
    <row r="2" spans="1:14">
      <c r="A2" s="34" t="s">
        <v>101</v>
      </c>
      <c r="B2" s="34"/>
      <c r="C2" s="34"/>
      <c r="D2" s="34"/>
      <c r="E2" s="34"/>
    </row>
    <row r="3" spans="1:14" ht="15.6" customHeight="1"/>
    <row r="4" spans="1:14" ht="14.25" customHeight="1">
      <c r="A4" s="33" t="s">
        <v>86</v>
      </c>
      <c r="B4" s="33"/>
      <c r="C4" s="33"/>
      <c r="D4" s="33"/>
      <c r="E4" s="33"/>
    </row>
    <row r="5" spans="1:14">
      <c r="A5" s="33"/>
      <c r="B5" s="33"/>
      <c r="C5" s="33"/>
      <c r="D5" s="33"/>
      <c r="E5" s="33"/>
    </row>
    <row r="6" spans="1:14">
      <c r="A6" s="33"/>
      <c r="B6" s="33"/>
      <c r="C6" s="33"/>
      <c r="D6" s="33"/>
      <c r="E6" s="33"/>
    </row>
    <row r="7" spans="1:14">
      <c r="A7" s="33"/>
      <c r="B7" s="33"/>
      <c r="C7" s="33"/>
      <c r="D7" s="33"/>
      <c r="E7" s="33"/>
    </row>
    <row r="9" spans="1:14">
      <c r="A9" s="9" t="s">
        <v>88</v>
      </c>
      <c r="H9" s="8" t="s">
        <v>10</v>
      </c>
      <c r="L9" s="21"/>
      <c r="M9" s="21"/>
      <c r="N9" s="21"/>
    </row>
    <row r="10" spans="1:14" ht="14.65" customHeight="1">
      <c r="A10" s="37" t="s">
        <v>79</v>
      </c>
      <c r="B10" s="37"/>
      <c r="C10" s="37"/>
      <c r="D10" s="37"/>
      <c r="E10" s="37"/>
      <c r="L10" s="21"/>
      <c r="M10" s="21"/>
      <c r="N10" s="21"/>
    </row>
    <row r="11" spans="1:14" ht="18.75">
      <c r="A11" s="37"/>
      <c r="B11" s="37"/>
      <c r="C11" s="37"/>
      <c r="D11" s="37"/>
      <c r="E11" s="37"/>
      <c r="G11" t="s">
        <v>142</v>
      </c>
      <c r="H11" s="36" t="s">
        <v>44</v>
      </c>
      <c r="I11" s="36"/>
      <c r="J11" s="11" t="s">
        <v>143</v>
      </c>
      <c r="L11" s="21"/>
      <c r="M11" s="21"/>
      <c r="N11" s="21"/>
    </row>
    <row r="12" spans="1:14">
      <c r="A12" s="37"/>
      <c r="B12" s="37"/>
      <c r="C12" s="37"/>
      <c r="D12" s="37"/>
      <c r="E12" s="37"/>
      <c r="G12" s="47" t="s">
        <v>144</v>
      </c>
      <c r="H12" s="2">
        <v>30000</v>
      </c>
      <c r="I12" s="16" t="s">
        <v>145</v>
      </c>
      <c r="J12" s="48">
        <v>4900</v>
      </c>
      <c r="L12" s="21"/>
      <c r="M12" s="21"/>
      <c r="N12" s="21"/>
    </row>
    <row r="13" spans="1:14">
      <c r="A13" s="37"/>
      <c r="B13" s="37"/>
      <c r="C13" s="37"/>
      <c r="D13" s="37"/>
      <c r="E13" s="37"/>
      <c r="G13" s="47" t="s">
        <v>148</v>
      </c>
      <c r="H13" s="3">
        <v>6700</v>
      </c>
      <c r="I13" s="12" t="s">
        <v>146</v>
      </c>
      <c r="J13" s="50">
        <v>2000</v>
      </c>
      <c r="L13" s="21"/>
      <c r="M13" s="21"/>
      <c r="N13" s="21"/>
    </row>
    <row r="14" spans="1:14">
      <c r="A14" s="37"/>
      <c r="B14" s="37"/>
      <c r="C14" s="37"/>
      <c r="D14" s="37"/>
      <c r="E14" s="37"/>
      <c r="H14" s="3"/>
      <c r="I14" s="12" t="s">
        <v>147</v>
      </c>
      <c r="J14" s="50">
        <v>1200</v>
      </c>
      <c r="L14" s="21"/>
      <c r="M14" s="21"/>
      <c r="N14" s="21"/>
    </row>
    <row r="15" spans="1:14">
      <c r="A15" s="19"/>
      <c r="B15" s="19"/>
      <c r="C15" s="19"/>
      <c r="D15" s="19"/>
      <c r="E15" s="19"/>
      <c r="H15" s="3"/>
      <c r="I15" s="12" t="s">
        <v>149</v>
      </c>
      <c r="J15" s="50">
        <v>3000</v>
      </c>
      <c r="L15" s="21"/>
      <c r="M15" s="21"/>
      <c r="N15" s="21"/>
    </row>
    <row r="16" spans="1:14">
      <c r="A16">
        <v>1</v>
      </c>
      <c r="B16" t="s">
        <v>45</v>
      </c>
      <c r="D16" s="2">
        <v>30000</v>
      </c>
      <c r="H16" s="3"/>
      <c r="I16" s="12" t="s">
        <v>150</v>
      </c>
      <c r="J16" s="50">
        <v>1000</v>
      </c>
      <c r="L16" s="21"/>
      <c r="M16" s="21"/>
      <c r="N16" s="21"/>
    </row>
    <row r="17" spans="1:14">
      <c r="A17">
        <v>2</v>
      </c>
      <c r="B17" t="s">
        <v>46</v>
      </c>
      <c r="D17" s="3">
        <v>4900</v>
      </c>
      <c r="H17" s="30"/>
      <c r="I17" s="13" t="s">
        <v>151</v>
      </c>
      <c r="J17" s="50">
        <v>450</v>
      </c>
      <c r="L17" s="21"/>
      <c r="M17" s="21"/>
      <c r="N17" s="21"/>
    </row>
    <row r="18" spans="1:14">
      <c r="A18">
        <v>3</v>
      </c>
      <c r="B18" t="s">
        <v>47</v>
      </c>
      <c r="D18" s="3">
        <v>2000</v>
      </c>
      <c r="G18" s="14"/>
      <c r="H18" s="22"/>
      <c r="I18" s="15" t="s">
        <v>153</v>
      </c>
      <c r="J18" s="48">
        <f>SUM(J12:J17)</f>
        <v>12550</v>
      </c>
      <c r="L18" s="21"/>
      <c r="M18" s="21"/>
      <c r="N18" s="21"/>
    </row>
    <row r="19" spans="1:14">
      <c r="A19">
        <v>4</v>
      </c>
      <c r="B19" t="s">
        <v>48</v>
      </c>
      <c r="D19" s="3">
        <v>1200</v>
      </c>
      <c r="H19" s="51"/>
      <c r="I19" s="8" t="s">
        <v>154</v>
      </c>
      <c r="J19" s="48">
        <f>J20-J18</f>
        <v>24150</v>
      </c>
      <c r="L19" s="21"/>
      <c r="M19" s="21"/>
      <c r="N19" s="21"/>
    </row>
    <row r="20" spans="1:14" ht="17.25">
      <c r="A20">
        <v>5</v>
      </c>
      <c r="B20" t="s">
        <v>8</v>
      </c>
      <c r="D20" s="3">
        <v>6700</v>
      </c>
      <c r="H20" s="53">
        <f>SUM(H12:H19)</f>
        <v>36700</v>
      </c>
      <c r="I20" s="8"/>
      <c r="J20" s="54">
        <v>36700</v>
      </c>
      <c r="L20" s="21"/>
      <c r="M20" s="21"/>
      <c r="N20" s="21"/>
    </row>
    <row r="21" spans="1:14">
      <c r="A21">
        <v>6</v>
      </c>
      <c r="B21" t="s">
        <v>49</v>
      </c>
      <c r="D21" s="3">
        <v>3000</v>
      </c>
      <c r="G21" t="s">
        <v>152</v>
      </c>
      <c r="H21" s="48">
        <v>24150</v>
      </c>
      <c r="L21" s="21"/>
      <c r="M21" s="21"/>
      <c r="N21" s="21"/>
    </row>
    <row r="22" spans="1:14">
      <c r="A22">
        <v>7</v>
      </c>
      <c r="B22" t="s">
        <v>50</v>
      </c>
      <c r="D22" s="3">
        <v>1000</v>
      </c>
      <c r="L22" s="21"/>
      <c r="M22" s="21"/>
      <c r="N22" s="21"/>
    </row>
    <row r="23" spans="1:14">
      <c r="A23">
        <v>8</v>
      </c>
      <c r="B23" t="s">
        <v>51</v>
      </c>
      <c r="D23" s="3">
        <v>450</v>
      </c>
      <c r="L23" s="21"/>
      <c r="M23" s="21"/>
      <c r="N23" s="21"/>
    </row>
    <row r="24" spans="1:14">
      <c r="L24" s="21"/>
      <c r="M24" s="21"/>
      <c r="N24" s="21"/>
    </row>
    <row r="25" spans="1:14">
      <c r="A25" s="8" t="s">
        <v>94</v>
      </c>
      <c r="L25" s="21"/>
      <c r="M25" s="21"/>
      <c r="N25" s="21"/>
    </row>
    <row r="26" spans="1:14">
      <c r="L26" s="21"/>
      <c r="M26" s="21"/>
      <c r="N26" s="21"/>
    </row>
    <row r="27" spans="1:14" ht="14.65" customHeight="1">
      <c r="A27" s="8" t="s">
        <v>89</v>
      </c>
      <c r="H27" s="8" t="s">
        <v>32</v>
      </c>
      <c r="L27" s="21"/>
      <c r="M27" s="21"/>
      <c r="N27" s="21"/>
    </row>
    <row r="28" spans="1:14" ht="14.65" customHeight="1">
      <c r="A28" s="35" t="s">
        <v>80</v>
      </c>
      <c r="B28" s="35"/>
      <c r="C28" s="35"/>
      <c r="D28" s="35"/>
      <c r="E28" s="35"/>
      <c r="L28" s="21"/>
      <c r="M28" s="21"/>
      <c r="N28" s="21"/>
    </row>
    <row r="29" spans="1:14" ht="18.75">
      <c r="A29" s="35"/>
      <c r="B29" s="35"/>
      <c r="C29" s="35"/>
      <c r="D29" s="35"/>
      <c r="E29" s="35"/>
      <c r="G29" s="21" t="s">
        <v>155</v>
      </c>
      <c r="H29" s="36" t="s">
        <v>44</v>
      </c>
      <c r="I29" s="36"/>
      <c r="J29" s="21" t="s">
        <v>143</v>
      </c>
      <c r="L29" s="21"/>
      <c r="M29" s="21"/>
      <c r="N29" s="21"/>
    </row>
    <row r="30" spans="1:14">
      <c r="A30" s="35"/>
      <c r="B30" s="35"/>
      <c r="C30" s="35"/>
      <c r="D30" s="35"/>
      <c r="E30" s="35"/>
      <c r="G30" s="56" t="s">
        <v>152</v>
      </c>
      <c r="H30" s="2">
        <v>45000</v>
      </c>
      <c r="I30" s="16" t="s">
        <v>156</v>
      </c>
      <c r="J30" s="41">
        <v>8700</v>
      </c>
      <c r="L30" s="21"/>
      <c r="M30" s="21"/>
      <c r="N30" s="21"/>
    </row>
    <row r="31" spans="1:14">
      <c r="A31" s="35"/>
      <c r="B31" s="35"/>
      <c r="C31" s="35"/>
      <c r="D31" s="35"/>
      <c r="E31" s="35"/>
      <c r="G31" s="56" t="s">
        <v>157</v>
      </c>
      <c r="H31" s="3">
        <v>13400</v>
      </c>
      <c r="I31" s="12" t="s">
        <v>159</v>
      </c>
      <c r="J31" s="57">
        <v>28000</v>
      </c>
      <c r="L31" s="21"/>
      <c r="M31" s="21"/>
      <c r="N31" s="21"/>
    </row>
    <row r="32" spans="1:14">
      <c r="A32" s="35"/>
      <c r="B32" s="35"/>
      <c r="C32" s="35"/>
      <c r="D32" s="35"/>
      <c r="E32" s="35"/>
      <c r="G32" s="55" t="s">
        <v>148</v>
      </c>
      <c r="H32" s="3">
        <v>72000</v>
      </c>
      <c r="I32" s="12" t="s">
        <v>160</v>
      </c>
      <c r="J32" s="57">
        <v>4000</v>
      </c>
      <c r="L32" s="21"/>
      <c r="M32" s="21"/>
      <c r="N32" s="21"/>
    </row>
    <row r="33" spans="1:14">
      <c r="A33" s="1"/>
      <c r="B33" s="1"/>
      <c r="C33" s="1"/>
      <c r="D33" s="1"/>
      <c r="E33" s="1"/>
      <c r="G33" s="55" t="s">
        <v>158</v>
      </c>
      <c r="H33" s="3">
        <v>10000</v>
      </c>
      <c r="I33" s="12" t="s">
        <v>161</v>
      </c>
      <c r="J33" s="57">
        <v>22300</v>
      </c>
      <c r="L33" s="21"/>
      <c r="M33" s="21"/>
      <c r="N33" s="21"/>
    </row>
    <row r="34" spans="1:14">
      <c r="A34">
        <v>1</v>
      </c>
      <c r="B34" t="s">
        <v>57</v>
      </c>
      <c r="D34" s="2">
        <v>8700</v>
      </c>
      <c r="G34" s="21"/>
      <c r="H34" s="3"/>
      <c r="I34" s="12"/>
      <c r="J34" s="32"/>
      <c r="L34" s="21"/>
      <c r="M34" s="21"/>
      <c r="N34" s="21"/>
    </row>
    <row r="35" spans="1:14">
      <c r="A35">
        <v>2</v>
      </c>
      <c r="B35" t="s">
        <v>52</v>
      </c>
      <c r="D35" s="3">
        <v>13400</v>
      </c>
      <c r="G35" s="31"/>
      <c r="H35" s="30"/>
      <c r="I35" s="13"/>
      <c r="J35" s="21"/>
      <c r="L35" s="21"/>
      <c r="M35" s="21"/>
      <c r="N35" s="21"/>
    </row>
    <row r="36" spans="1:14">
      <c r="A36">
        <v>3</v>
      </c>
      <c r="B36" t="s">
        <v>8</v>
      </c>
      <c r="D36" s="3">
        <v>72000</v>
      </c>
      <c r="G36" s="21"/>
      <c r="H36" s="22"/>
      <c r="I36" s="15"/>
      <c r="J36" s="41">
        <f>SUM(J30:J35)</f>
        <v>63000</v>
      </c>
      <c r="L36" s="21"/>
      <c r="M36" s="21"/>
      <c r="N36" s="21"/>
    </row>
    <row r="37" spans="1:14">
      <c r="A37">
        <v>4</v>
      </c>
      <c r="B37" t="s">
        <v>53</v>
      </c>
      <c r="D37" s="3">
        <v>10000</v>
      </c>
      <c r="G37" s="21"/>
      <c r="H37" s="23"/>
      <c r="I37" s="23" t="s">
        <v>154</v>
      </c>
      <c r="J37" s="44">
        <f>J38-J36</f>
        <v>77400</v>
      </c>
      <c r="L37" s="21"/>
      <c r="M37" s="21"/>
      <c r="N37" s="21"/>
    </row>
    <row r="38" spans="1:14">
      <c r="A38">
        <v>5</v>
      </c>
      <c r="B38" t="s">
        <v>54</v>
      </c>
      <c r="D38" s="3">
        <v>28000</v>
      </c>
      <c r="H38" s="52">
        <f>SUM(H30:H37)</f>
        <v>140400</v>
      </c>
      <c r="J38" s="49">
        <v>140400</v>
      </c>
      <c r="L38" s="21"/>
      <c r="M38" s="21"/>
      <c r="N38" s="21"/>
    </row>
    <row r="39" spans="1:14">
      <c r="A39">
        <v>6</v>
      </c>
      <c r="B39" t="s">
        <v>55</v>
      </c>
      <c r="D39" s="3">
        <v>4000</v>
      </c>
      <c r="G39" t="s">
        <v>152</v>
      </c>
      <c r="H39" s="48">
        <v>77400</v>
      </c>
    </row>
    <row r="40" spans="1:14">
      <c r="A40">
        <v>7</v>
      </c>
      <c r="B40" t="s">
        <v>56</v>
      </c>
      <c r="D40" s="3">
        <v>22300</v>
      </c>
    </row>
    <row r="42" spans="1:14">
      <c r="A42" s="8" t="s">
        <v>95</v>
      </c>
    </row>
  </sheetData>
  <mergeCells count="7">
    <mergeCell ref="A1:E1"/>
    <mergeCell ref="A2:E2"/>
    <mergeCell ref="H11:I11"/>
    <mergeCell ref="H29:I29"/>
    <mergeCell ref="A28:E32"/>
    <mergeCell ref="A4:E7"/>
    <mergeCell ref="A10:E14"/>
  </mergeCell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Q76"/>
  <sheetViews>
    <sheetView topLeftCell="A23" workbookViewId="0">
      <selection activeCell="I38" sqref="I38"/>
    </sheetView>
  </sheetViews>
  <sheetFormatPr defaultColWidth="8.85546875" defaultRowHeight="15"/>
  <cols>
    <col min="1" max="2" width="2.28515625" customWidth="1"/>
    <col min="3" max="3" width="44.85546875" customWidth="1"/>
    <col min="4" max="4" width="12.5703125" bestFit="1" customWidth="1"/>
    <col min="8" max="8" width="23" customWidth="1"/>
    <col min="9" max="9" width="15.28515625" bestFit="1" customWidth="1"/>
    <col min="10" max="10" width="2.7109375" customWidth="1"/>
    <col min="11" max="11" width="9.140625" bestFit="1" customWidth="1"/>
    <col min="12" max="12" width="2.28515625" customWidth="1"/>
    <col min="13" max="13" width="9.140625" bestFit="1" customWidth="1"/>
    <col min="14" max="14" width="2.7109375" customWidth="1"/>
    <col min="15" max="15" width="9.140625" bestFit="1" customWidth="1"/>
  </cols>
  <sheetData>
    <row r="1" spans="1:5">
      <c r="A1" s="34" t="s">
        <v>83</v>
      </c>
      <c r="B1" s="34"/>
      <c r="C1" s="34"/>
      <c r="D1" s="34"/>
      <c r="E1" s="34"/>
    </row>
    <row r="2" spans="1:5">
      <c r="A2" s="34" t="s">
        <v>101</v>
      </c>
      <c r="B2" s="34"/>
      <c r="C2" s="34"/>
      <c r="D2" s="34"/>
      <c r="E2" s="34"/>
    </row>
    <row r="4" spans="1:5" ht="14.65" customHeight="1">
      <c r="A4" s="33" t="s">
        <v>87</v>
      </c>
      <c r="B4" s="33"/>
      <c r="C4" s="33"/>
      <c r="D4" s="33"/>
      <c r="E4" s="33"/>
    </row>
    <row r="5" spans="1:5">
      <c r="A5" s="33"/>
      <c r="B5" s="33"/>
      <c r="C5" s="33"/>
      <c r="D5" s="33"/>
      <c r="E5" s="33"/>
    </row>
    <row r="6" spans="1:5">
      <c r="A6" s="33"/>
      <c r="B6" s="33"/>
      <c r="C6" s="33"/>
      <c r="D6" s="33"/>
      <c r="E6" s="33"/>
    </row>
    <row r="7" spans="1:5">
      <c r="A7" s="33"/>
      <c r="B7" s="33"/>
      <c r="C7" s="33"/>
      <c r="D7" s="33"/>
      <c r="E7" s="33"/>
    </row>
    <row r="8" spans="1:5">
      <c r="A8" s="33"/>
      <c r="B8" s="33"/>
      <c r="C8" s="33"/>
      <c r="D8" s="33"/>
      <c r="E8" s="33"/>
    </row>
    <row r="10" spans="1:5">
      <c r="A10" s="8" t="s">
        <v>88</v>
      </c>
    </row>
    <row r="11" spans="1:5">
      <c r="A11" s="37" t="s">
        <v>59</v>
      </c>
      <c r="B11" s="37"/>
      <c r="C11" s="37"/>
      <c r="D11" s="37"/>
      <c r="E11" s="37"/>
    </row>
    <row r="12" spans="1:5">
      <c r="A12" s="37"/>
      <c r="B12" s="37"/>
      <c r="C12" s="37"/>
      <c r="D12" s="37"/>
      <c r="E12" s="37"/>
    </row>
    <row r="14" spans="1:5">
      <c r="A14" s="38" t="s">
        <v>60</v>
      </c>
      <c r="B14" s="38"/>
      <c r="C14" s="38"/>
      <c r="D14" s="38"/>
      <c r="E14" s="38"/>
    </row>
    <row r="15" spans="1:5">
      <c r="A15" s="39" t="s">
        <v>11</v>
      </c>
      <c r="B15" s="39"/>
      <c r="C15" s="39"/>
      <c r="D15" s="39"/>
      <c r="E15" s="39"/>
    </row>
    <row r="16" spans="1:5">
      <c r="A16" s="38" t="s">
        <v>12</v>
      </c>
      <c r="B16" s="38"/>
      <c r="C16" s="38"/>
      <c r="D16" s="38"/>
      <c r="E16" s="38"/>
    </row>
    <row r="18" spans="1:17">
      <c r="A18" t="s">
        <v>13</v>
      </c>
      <c r="G18" s="8" t="s">
        <v>58</v>
      </c>
      <c r="Q18" s="21"/>
    </row>
    <row r="19" spans="1:17">
      <c r="B19" t="s">
        <v>14</v>
      </c>
      <c r="D19" s="2">
        <v>1288436</v>
      </c>
      <c r="Q19" s="21"/>
    </row>
    <row r="20" spans="1:17">
      <c r="B20" t="s">
        <v>15</v>
      </c>
      <c r="D20" s="3">
        <v>-556299</v>
      </c>
      <c r="G20" s="9" t="s">
        <v>81</v>
      </c>
      <c r="Q20" s="21"/>
    </row>
    <row r="21" spans="1:17">
      <c r="B21" t="s">
        <v>33</v>
      </c>
      <c r="D21" s="3">
        <v>-276600</v>
      </c>
      <c r="Q21" s="21"/>
    </row>
    <row r="22" spans="1:17">
      <c r="B22" t="s">
        <v>43</v>
      </c>
      <c r="D22" s="3">
        <v>-3500</v>
      </c>
      <c r="G22" t="s">
        <v>175</v>
      </c>
      <c r="H22" t="s">
        <v>174</v>
      </c>
      <c r="I22" t="s">
        <v>176</v>
      </c>
      <c r="Q22" s="21"/>
    </row>
    <row r="23" spans="1:17">
      <c r="B23" t="s">
        <v>16</v>
      </c>
      <c r="D23" s="4">
        <v>-25460</v>
      </c>
      <c r="I23" t="s">
        <v>177</v>
      </c>
      <c r="K23" t="s">
        <v>178</v>
      </c>
      <c r="Q23" s="21"/>
    </row>
    <row r="24" spans="1:17" ht="17.25">
      <c r="C24" t="s">
        <v>98</v>
      </c>
      <c r="D24" s="5">
        <f>SUM(D19:D23)</f>
        <v>426577</v>
      </c>
      <c r="G24" s="8"/>
      <c r="H24" t="s">
        <v>174</v>
      </c>
      <c r="I24" s="62">
        <f>D24/D36</f>
        <v>1.4659003436426117</v>
      </c>
      <c r="K24" s="10"/>
      <c r="L24" s="17"/>
      <c r="M24" s="10"/>
      <c r="Q24" s="21"/>
    </row>
    <row r="25" spans="1:17">
      <c r="D25" s="3"/>
      <c r="Q25" s="21"/>
    </row>
    <row r="26" spans="1:17">
      <c r="A26" t="s">
        <v>17</v>
      </c>
      <c r="D26" s="3"/>
      <c r="G26" s="9" t="s">
        <v>82</v>
      </c>
      <c r="Q26" s="21"/>
    </row>
    <row r="27" spans="1:17">
      <c r="B27" t="s">
        <v>61</v>
      </c>
      <c r="D27" s="3">
        <v>75000</v>
      </c>
      <c r="Q27" s="21"/>
    </row>
    <row r="28" spans="1:17" ht="15.75">
      <c r="B28" t="s">
        <v>64</v>
      </c>
      <c r="D28" s="3">
        <v>84900</v>
      </c>
      <c r="G28" s="8" t="s">
        <v>163</v>
      </c>
      <c r="H28" s="58" t="s">
        <v>162</v>
      </c>
      <c r="Q28" s="21"/>
    </row>
    <row r="29" spans="1:17">
      <c r="B29" t="s">
        <v>65</v>
      </c>
      <c r="D29" s="4">
        <v>11282000</v>
      </c>
      <c r="Q29" s="21"/>
    </row>
    <row r="30" spans="1:17">
      <c r="C30" t="s">
        <v>66</v>
      </c>
      <c r="D30" s="5">
        <f>SUM(D27:D29)</f>
        <v>11441900</v>
      </c>
      <c r="G30" s="8"/>
      <c r="H30" t="s">
        <v>171</v>
      </c>
      <c r="I30" s="48">
        <v>426577</v>
      </c>
      <c r="K30" s="10"/>
      <c r="M30" s="10"/>
      <c r="O30" s="10"/>
      <c r="Q30" s="21"/>
    </row>
    <row r="31" spans="1:17">
      <c r="D31" s="3"/>
      <c r="H31" t="s">
        <v>172</v>
      </c>
      <c r="I31" s="48">
        <v>25460</v>
      </c>
      <c r="Q31" s="21"/>
    </row>
    <row r="32" spans="1:17">
      <c r="A32" t="s">
        <v>18</v>
      </c>
      <c r="D32" s="3"/>
      <c r="H32" t="s">
        <v>173</v>
      </c>
      <c r="I32">
        <v>0</v>
      </c>
      <c r="Q32" s="21"/>
    </row>
    <row r="33" spans="1:17">
      <c r="B33" t="s">
        <v>62</v>
      </c>
      <c r="D33" s="3">
        <v>300000</v>
      </c>
      <c r="H33" t="s">
        <v>168</v>
      </c>
      <c r="I33" s="59">
        <v>84900</v>
      </c>
      <c r="Q33" s="21"/>
    </row>
    <row r="34" spans="1:17">
      <c r="B34" t="s">
        <v>63</v>
      </c>
      <c r="D34" s="3">
        <v>-50000</v>
      </c>
      <c r="H34" t="s">
        <v>164</v>
      </c>
      <c r="I34" s="59">
        <v>12159477</v>
      </c>
    </row>
    <row r="35" spans="1:17">
      <c r="B35" t="s">
        <v>67</v>
      </c>
      <c r="D35" s="4">
        <v>41000</v>
      </c>
      <c r="I35" s="64">
        <f>I30-I31+I32-I33-I34</f>
        <v>-11843260</v>
      </c>
    </row>
    <row r="36" spans="1:17">
      <c r="C36" t="s">
        <v>68</v>
      </c>
      <c r="D36" s="5">
        <f>SUM(D33:D35)</f>
        <v>291000</v>
      </c>
    </row>
    <row r="37" spans="1:17">
      <c r="D37" s="3"/>
    </row>
    <row r="38" spans="1:17">
      <c r="A38" t="s">
        <v>69</v>
      </c>
      <c r="D38" s="3">
        <f>D24+D30+D36</f>
        <v>12159477</v>
      </c>
    </row>
    <row r="39" spans="1:17">
      <c r="A39" t="s">
        <v>70</v>
      </c>
      <c r="D39" s="4">
        <v>1853908</v>
      </c>
    </row>
    <row r="40" spans="1:17" ht="15.75" thickBot="1">
      <c r="A40" t="s">
        <v>71</v>
      </c>
      <c r="D40" s="18">
        <f>SUM(D38:D39)</f>
        <v>14013385</v>
      </c>
    </row>
    <row r="41" spans="1:17" ht="15.75" thickTop="1">
      <c r="D41" s="22"/>
    </row>
    <row r="42" spans="1:17">
      <c r="A42" s="33" t="s">
        <v>96</v>
      </c>
      <c r="B42" s="33"/>
      <c r="C42" s="33"/>
      <c r="D42" s="33"/>
      <c r="E42" s="33"/>
    </row>
    <row r="43" spans="1:17">
      <c r="A43" s="33"/>
      <c r="B43" s="33"/>
      <c r="C43" s="33"/>
      <c r="D43" s="33"/>
      <c r="E43" s="33"/>
    </row>
    <row r="45" spans="1:17">
      <c r="A45" s="8" t="s">
        <v>89</v>
      </c>
    </row>
    <row r="46" spans="1:17">
      <c r="A46" s="37" t="s">
        <v>73</v>
      </c>
      <c r="B46" s="37"/>
      <c r="C46" s="37"/>
      <c r="D46" s="37"/>
      <c r="E46" s="37"/>
    </row>
    <row r="47" spans="1:17">
      <c r="A47" s="37"/>
      <c r="B47" s="37"/>
      <c r="C47" s="37"/>
      <c r="D47" s="37"/>
      <c r="E47" s="37"/>
    </row>
    <row r="49" spans="1:17">
      <c r="A49" s="38" t="s">
        <v>74</v>
      </c>
      <c r="B49" s="38"/>
      <c r="C49" s="38"/>
      <c r="D49" s="38"/>
      <c r="E49" s="38"/>
    </row>
    <row r="50" spans="1:17">
      <c r="A50" s="39" t="s">
        <v>11</v>
      </c>
      <c r="B50" s="39"/>
      <c r="C50" s="39"/>
      <c r="D50" s="39"/>
      <c r="E50" s="39"/>
    </row>
    <row r="51" spans="1:17">
      <c r="A51" s="38" t="s">
        <v>12</v>
      </c>
      <c r="B51" s="38"/>
      <c r="C51" s="38"/>
      <c r="D51" s="38"/>
      <c r="E51" s="38"/>
    </row>
    <row r="53" spans="1:17">
      <c r="A53" t="s">
        <v>13</v>
      </c>
      <c r="G53" s="8" t="s">
        <v>72</v>
      </c>
      <c r="Q53" s="21"/>
    </row>
    <row r="54" spans="1:17">
      <c r="B54" t="s">
        <v>14</v>
      </c>
      <c r="D54" s="2">
        <v>967000</v>
      </c>
      <c r="Q54" s="21"/>
    </row>
    <row r="55" spans="1:17">
      <c r="B55" t="s">
        <v>15</v>
      </c>
      <c r="D55" s="3">
        <v>-644000</v>
      </c>
      <c r="G55" s="9" t="s">
        <v>81</v>
      </c>
      <c r="Q55" s="21"/>
    </row>
    <row r="56" spans="1:17">
      <c r="B56" t="s">
        <v>33</v>
      </c>
      <c r="D56" s="3">
        <v>-227000</v>
      </c>
      <c r="G56" t="s">
        <v>170</v>
      </c>
      <c r="Q56" s="21"/>
    </row>
    <row r="57" spans="1:17">
      <c r="B57" t="s">
        <v>43</v>
      </c>
      <c r="D57" s="3">
        <v>-4980</v>
      </c>
      <c r="G57" t="s">
        <v>175</v>
      </c>
      <c r="H57" t="s">
        <v>174</v>
      </c>
      <c r="I57" t="s">
        <v>176</v>
      </c>
      <c r="Q57" s="21"/>
    </row>
    <row r="58" spans="1:17">
      <c r="B58" t="s">
        <v>16</v>
      </c>
      <c r="D58" s="4">
        <v>-16675</v>
      </c>
      <c r="I58" t="s">
        <v>177</v>
      </c>
      <c r="Q58" s="21"/>
    </row>
    <row r="59" spans="1:17">
      <c r="C59" t="s">
        <v>98</v>
      </c>
      <c r="D59" s="5">
        <f>SUM(D54:D58)</f>
        <v>74345</v>
      </c>
      <c r="G59" s="8"/>
      <c r="I59" t="s">
        <v>179</v>
      </c>
      <c r="K59" s="10"/>
      <c r="L59" s="17"/>
      <c r="M59" s="10"/>
      <c r="Q59" s="21"/>
    </row>
    <row r="60" spans="1:17">
      <c r="D60" s="3"/>
      <c r="I60" s="63">
        <f>D59/D65</f>
        <v>-3.3908779931584947</v>
      </c>
      <c r="Q60" s="21"/>
    </row>
    <row r="61" spans="1:17">
      <c r="A61" t="s">
        <v>17</v>
      </c>
      <c r="D61" s="3"/>
      <c r="G61" s="9" t="s">
        <v>82</v>
      </c>
      <c r="Q61" s="21"/>
    </row>
    <row r="62" spans="1:17">
      <c r="B62" t="s">
        <v>75</v>
      </c>
      <c r="D62" s="3">
        <v>4500</v>
      </c>
      <c r="Q62" s="21"/>
    </row>
    <row r="63" spans="1:17" ht="15.75">
      <c r="B63" t="s">
        <v>76</v>
      </c>
      <c r="D63" s="3">
        <v>-13445</v>
      </c>
      <c r="G63" s="8" t="s">
        <v>163</v>
      </c>
      <c r="H63" s="58" t="s">
        <v>162</v>
      </c>
      <c r="Q63" s="21"/>
    </row>
    <row r="64" spans="1:17">
      <c r="B64" t="s">
        <v>77</v>
      </c>
      <c r="D64" s="4">
        <v>-12980</v>
      </c>
      <c r="Q64" s="21"/>
    </row>
    <row r="65" spans="1:17">
      <c r="C65" t="s">
        <v>66</v>
      </c>
      <c r="D65" s="5">
        <f>SUM(D62:D64)</f>
        <v>-21925</v>
      </c>
      <c r="G65" s="8" t="s">
        <v>163</v>
      </c>
      <c r="H65" t="s">
        <v>165</v>
      </c>
      <c r="I65" s="60">
        <v>74345</v>
      </c>
      <c r="K65" s="10"/>
      <c r="M65" s="10"/>
      <c r="O65" s="10"/>
      <c r="Q65" s="21"/>
    </row>
    <row r="66" spans="1:17">
      <c r="D66" s="3"/>
      <c r="G66" t="s">
        <v>166</v>
      </c>
      <c r="H66" t="s">
        <v>167</v>
      </c>
      <c r="I66" s="59">
        <v>0</v>
      </c>
      <c r="Q66" s="21"/>
    </row>
    <row r="67" spans="1:17">
      <c r="A67" t="s">
        <v>18</v>
      </c>
      <c r="D67" s="3"/>
      <c r="G67" s="8" t="s">
        <v>163</v>
      </c>
      <c r="H67" t="s">
        <v>168</v>
      </c>
      <c r="I67" s="59">
        <f>13445+12980</f>
        <v>26425</v>
      </c>
      <c r="Q67" s="21"/>
    </row>
    <row r="68" spans="1:17">
      <c r="B68" t="s">
        <v>78</v>
      </c>
      <c r="D68" s="3">
        <f>-22000</f>
        <v>-22000</v>
      </c>
      <c r="G68" t="s">
        <v>166</v>
      </c>
      <c r="H68" t="s">
        <v>169</v>
      </c>
      <c r="I68" s="59">
        <v>39320</v>
      </c>
      <c r="Q68" s="21"/>
    </row>
    <row r="69" spans="1:17">
      <c r="B69" t="s">
        <v>67</v>
      </c>
      <c r="D69" s="4">
        <v>8900</v>
      </c>
    </row>
    <row r="70" spans="1:17">
      <c r="C70" t="s">
        <v>99</v>
      </c>
      <c r="D70" s="5">
        <f>SUM(D68:D69)</f>
        <v>-13100</v>
      </c>
    </row>
    <row r="71" spans="1:17">
      <c r="D71" s="3"/>
      <c r="G71" t="s">
        <v>163</v>
      </c>
      <c r="H71" s="59">
        <f>74345+0-26425-39320</f>
        <v>8600</v>
      </c>
    </row>
    <row r="72" spans="1:17">
      <c r="A72" t="s">
        <v>69</v>
      </c>
      <c r="D72" s="3">
        <f>D59+D65+D70</f>
        <v>39320</v>
      </c>
      <c r="H72" s="61">
        <v>8600</v>
      </c>
    </row>
    <row r="73" spans="1:17">
      <c r="A73" t="s">
        <v>70</v>
      </c>
      <c r="D73" s="4">
        <v>387224</v>
      </c>
    </row>
    <row r="74" spans="1:17" ht="15.75" thickBot="1">
      <c r="A74" t="s">
        <v>71</v>
      </c>
      <c r="D74" s="6">
        <f>SUM(D72:D73)</f>
        <v>426544</v>
      </c>
    </row>
    <row r="75" spans="1:17" ht="15.75" thickTop="1"/>
    <row r="76" spans="1:17">
      <c r="A76" s="8" t="s">
        <v>97</v>
      </c>
      <c r="D76" s="51"/>
    </row>
  </sheetData>
  <mergeCells count="12">
    <mergeCell ref="A51:E51"/>
    <mergeCell ref="A4:E8"/>
    <mergeCell ref="A11:E12"/>
    <mergeCell ref="A15:E15"/>
    <mergeCell ref="A14:E14"/>
    <mergeCell ref="A16:E16"/>
    <mergeCell ref="A1:E1"/>
    <mergeCell ref="A2:E2"/>
    <mergeCell ref="A46:E47"/>
    <mergeCell ref="A49:E49"/>
    <mergeCell ref="A50:E50"/>
    <mergeCell ref="A42:E43"/>
  </mergeCell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 Statements of Cash Flows</vt:lpstr>
      <vt:lpstr>B. Cash T-Accounts</vt:lpstr>
      <vt:lpstr>C. Cash Flow Analysis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Esmond Kiger, Connie</dc:creator>
  <cp:lastModifiedBy>jnr</cp:lastModifiedBy>
  <dcterms:created xsi:type="dcterms:W3CDTF">2015-08-02T20:53:16Z</dcterms:created>
  <dcterms:modified xsi:type="dcterms:W3CDTF">2019-01-21T11:19:13Z</dcterms:modified>
</cp:coreProperties>
</file>